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paccapaniccia\Downloads\"/>
    </mc:Choice>
  </mc:AlternateContent>
  <xr:revisionPtr revIDLastSave="0" documentId="8_{BE6DA5CC-1384-42BA-A9AA-A0F95D6EFC0F}" xr6:coauthVersionLast="47" xr6:coauthVersionMax="47" xr10:uidLastSave="{00000000-0000-0000-0000-000000000000}"/>
  <bookViews>
    <workbookView xWindow="-120" yWindow="-120" windowWidth="29040" windowHeight="15840"/>
  </bookViews>
  <sheets>
    <sheet name="1° trim 2023" sheetId="5" r:id="rId1"/>
    <sheet name="2° trim 2023" sheetId="4" r:id="rId2"/>
    <sheet name="3° trim 2023" sheetId="3" r:id="rId3"/>
    <sheet name="4° trim 2023" sheetId="2" r:id="rId4"/>
  </sheets>
  <calcPr calcId="191029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4" i="5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A23" i="3"/>
  <c r="A24" i="3"/>
  <c r="A25" i="3"/>
  <c r="A26" i="3"/>
  <c r="A27" i="3"/>
  <c r="A2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3"/>
  <c r="A5" i="4"/>
  <c r="A6" i="4"/>
  <c r="A7" i="4"/>
  <c r="A8" i="4"/>
  <c r="A9" i="4"/>
  <c r="A10" i="4"/>
  <c r="A11" i="4"/>
  <c r="A12" i="4"/>
  <c r="A13" i="4"/>
  <c r="A14" i="4"/>
  <c r="A15" i="4"/>
  <c r="A4" i="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4" i="2"/>
</calcChain>
</file>

<file path=xl/sharedStrings.xml><?xml version="1.0" encoding="utf-8"?>
<sst xmlns="http://schemas.openxmlformats.org/spreadsheetml/2006/main" count="917" uniqueCount="345">
  <si>
    <t>Atti di concessione</t>
  </si>
  <si>
    <t>Dati identificativi del beneficiario</t>
  </si>
  <si>
    <t>importo
del vantaggio economico 
corrisposto</t>
  </si>
  <si>
    <t>norma o titolo a base dell'attribuzione</t>
  </si>
  <si>
    <t>ufficio e funzionario o 
dirigente responsabile 
del relativo procedimento amministrativo</t>
  </si>
  <si>
    <t>modalità seguita per l'individuazione del beneficiario</t>
  </si>
  <si>
    <t>link al progetto selezionato</t>
  </si>
  <si>
    <t>link al curriculum del soggetto incaricato</t>
  </si>
  <si>
    <t>Riferimento Atto-DETERMINAZIONI</t>
  </si>
  <si>
    <t>oggetto</t>
  </si>
  <si>
    <t>Impresa, ente
 o altro beneficiario</t>
  </si>
  <si>
    <t>P.IVA/
Codice Fiscale</t>
  </si>
  <si>
    <t xml:space="preserve">n. </t>
  </si>
  <si>
    <t>n.</t>
  </si>
  <si>
    <t xml:space="preserve">DETERMINAZIONE DEL 09-03-23, n. 165 </t>
  </si>
  <si>
    <t>ITI Urbani "Fermo 0-99+" - azioni per il sostegno all'innovazione e alla
competitività delle MPMI a seguito dell'emergenza covid 19 a valere su risorse POR
FESR 2014-2020 Asse III az. 8.1 - bando 2022- determinazione di liquidazione (id
sigef: 57989, 58149, 57960, 58163)</t>
  </si>
  <si>
    <t>SAVELLI ASCENSORI SRL</t>
  </si>
  <si>
    <t>01865710444</t>
  </si>
  <si>
    <t>01811860442</t>
  </si>
  <si>
    <t>01538280445</t>
  </si>
  <si>
    <t>02391290448</t>
  </si>
  <si>
    <t>ALCMAN SRL</t>
  </si>
  <si>
    <t>CFT TRAVEL DI LUCA PELLICCETTI</t>
  </si>
  <si>
    <t>MARCHEAMORE SRL</t>
  </si>
  <si>
    <t>https://www.comune.fermo.it/it/lettura-bando/bando/619/</t>
  </si>
  <si>
    <t>Bando a graduatoria</t>
  </si>
  <si>
    <t>ITI URBANI "FERMO 0-99+" - AVVISO PUBBLICO POR MARCHE FESR 2014/2020 - ASSE 3 - AZIONE 8.1 AZIONI PER IL SOSTEGNO ALL’INNOVAZIONE E ALLA COMPETITIVITÀ DELLE MPMI A SEGUITO DELL’EMERGENZA COVID 19</t>
  </si>
  <si>
    <t>ITI Urbani "Fermo 0-99+" - azioni per il sostegno all'innovazione e alla competitività delle MPMI a seguito dellemergenza covid 19 a valere su risorse POR FESR 2014-2020 Asse III az. 8.1 - bando 2022- determinazione di liquidazione (id sigef: 57972, 58126)</t>
  </si>
  <si>
    <t>MAGLIFICIO TOMAS SRL</t>
  </si>
  <si>
    <t>AERNOVA SRL</t>
  </si>
  <si>
    <t>00179210448</t>
  </si>
  <si>
    <t>01368510440</t>
  </si>
  <si>
    <t xml:space="preserve">DETERMINAZIONE DEL 14-02-23, n.117
</t>
  </si>
  <si>
    <t>ITI Urbani "Fermo 0-99+" - azioni per il sostegno all'innovazione e alla competitività delle MPMI a seguito dellemergenza covid 19 a valere su risorse POR FESR 2014-2020 Asse III az. 8.1 - bando 2022- determinazione di liquidazione (id sigef: 58235, 57985, 58238, 58224, 58261)</t>
  </si>
  <si>
    <t xml:space="preserve">DETERMINAZIONE DEL 28-04-23, n. 286 </t>
  </si>
  <si>
    <t>FALERIA SRL</t>
  </si>
  <si>
    <t>MANGIA LOCALE SRL</t>
  </si>
  <si>
    <t>LNR SRL UNIPERSONALE</t>
  </si>
  <si>
    <t>NEXTLAB SRL</t>
  </si>
  <si>
    <t>01448150449</t>
  </si>
  <si>
    <t>02453280444</t>
  </si>
  <si>
    <t>02298830445</t>
  </si>
  <si>
    <t>02063840447</t>
  </si>
  <si>
    <t>02232330445</t>
  </si>
  <si>
    <t>ITI Urbani "Fermo 0-99+" - azioni per il sostegno all'innovazione e alla competitività delle MPMI a seguito dell'emergenza covid 19 a valere su risorse POR FESR 2014-2020 Asse III az. 8.1 - bando 2022- determinazione di liquidazione (id sigef: 58151; 58255; 58234)</t>
  </si>
  <si>
    <t xml:space="preserve">DETERMINAZIONE DEL 03-07-23, n. 478 </t>
  </si>
  <si>
    <t xml:space="preserve">BEOR BRASSERIE
DI SONAGLIONI
ALESSIO E
MARROZZINI
PIERA S.N.C. </t>
  </si>
  <si>
    <t>02468660440</t>
  </si>
  <si>
    <t>BAGALINI
ROBERTO</t>
  </si>
  <si>
    <t>01879270443</t>
  </si>
  <si>
    <t>STUDIO CREATIVO
S.R.L.S.</t>
  </si>
  <si>
    <t>01937500435</t>
  </si>
  <si>
    <t>ITI Urbani "Fermo 0-99+" - azioni per il sostegno all'innovazione e alla competitività delle MPMI a seguito dellemergenza covid 19 a valere su risorse POR FESR 2014-2020 Asse III az. 8.1 - bando 2022- determinazione di liquidazione (id sigef: 58219, 58192, 58242)</t>
  </si>
  <si>
    <t xml:space="preserve">DETERMINAZIONE DEL 20-07-23, n. 516 </t>
  </si>
  <si>
    <t>IL MIO E IL TUO
ASSOCIAZIONE
PER LE IDEE</t>
  </si>
  <si>
    <t>SAM
BULLONERIA
SRL</t>
  </si>
  <si>
    <t>INSOLUX SRL</t>
  </si>
  <si>
    <t>02430320446</t>
  </si>
  <si>
    <t>01470500446</t>
  </si>
  <si>
    <t>02515960447</t>
  </si>
  <si>
    <t>ITI Urbani "Fermo 0-99+" - azioni per il sostegno all'innovazione e alla competitività delle MPMI a seguito dell'emergenza covid 19 a valere su risorse POR FESR 2014-2020 Asse III az. 8.1 - bando 2022 - determinazione di liquidazione (id sigef:58155, 58249, 58175,58206)</t>
  </si>
  <si>
    <t xml:space="preserve">DETERMINAZIONE DEL 05-09-23, n. 626 </t>
  </si>
  <si>
    <t xml:space="preserve">ENERGY &amp; CO.
SRL </t>
  </si>
  <si>
    <t>01904410444</t>
  </si>
  <si>
    <t>GAPOSA SRL</t>
  </si>
  <si>
    <t>EMAILINK SRL UNIPERSONALE</t>
  </si>
  <si>
    <t>HANOI N2 DI DIAMANTI VALERIA E LUCIANI GESSICA</t>
  </si>
  <si>
    <t>00128970449</t>
  </si>
  <si>
    <t>02464980446</t>
  </si>
  <si>
    <t>02491270449</t>
  </si>
  <si>
    <t>ITI Urbani "Fermo 0-99+" - azioni per il sostegno all'innovazione e alla competitività delle MPMI a seguito dell'emergenza covid 19 a valere su risorse POR FESR 2014-2020 Asse III az. 8.1 - bando 2022 - determinazione di liquidazione (id sigef: 58247, 58173)</t>
  </si>
  <si>
    <t xml:space="preserve">DETERMINAZIONE DEL 08-09-23, n. 636 </t>
  </si>
  <si>
    <t xml:space="preserve">ARTEMISTA –
SOCIETA’
COOPERATIVA
SOCIALE </t>
  </si>
  <si>
    <t>02275900443</t>
  </si>
  <si>
    <t xml:space="preserve">SACE
COMPONENTS
SRL </t>
  </si>
  <si>
    <t>01967870443</t>
  </si>
  <si>
    <t>ITI Urbani "Fermo 0-99+" - azioni per il sostegno all'innovazione e alla competitività delle MPMI a seguito dell'emergenza covid 19 a valere su risorse POR FESR 2014-2020 Asse III az. 8.1 - bando 2022- determinazione di liquidazione (id sigef:58185, 58178, 58176, 58127, 58298, 58137)</t>
  </si>
  <si>
    <t>DETERMINAZIONE DEL 22-09-23, n. 683</t>
  </si>
  <si>
    <t xml:space="preserve">EMI DI AMURRI LEONARDO </t>
  </si>
  <si>
    <t>02456820444</t>
  </si>
  <si>
    <t>CALZATURIFICIO MARINO FABIANI SRL</t>
  </si>
  <si>
    <t>00436380448</t>
  </si>
  <si>
    <t>SO.GE.CAMP. SRL</t>
  </si>
  <si>
    <t>02188160440</t>
  </si>
  <si>
    <t xml:space="preserve">SE.P.I. SRL </t>
  </si>
  <si>
    <t>00502410442</t>
  </si>
  <si>
    <t>LES CHEVEUX SRL</t>
  </si>
  <si>
    <t>02447400447</t>
  </si>
  <si>
    <t>TU.RIS.MARCHE
SOC. COOP A RL</t>
  </si>
  <si>
    <t>02218900443</t>
  </si>
  <si>
    <t>ITI Urbani "Fermo 0-99+" - azioni per il sostegno all'innovazione e alla competitività delle MPMI a seguito dell'emergenza covid 19 a valere su risorse POR FESR 2014-2020 Asse III az. 8.1 - bando 2022- determinazione di liquidazione (id sigef: 58259, 57948, 58254)</t>
  </si>
  <si>
    <t xml:space="preserve">DETERMINAZIONE DEL 03-10-23, n. 722 </t>
  </si>
  <si>
    <t>01874380445</t>
  </si>
  <si>
    <t xml:space="preserve">SKYDIVE
SUNRISE –
SOCIETA’
SPORTIVA DILET.
A RL </t>
  </si>
  <si>
    <t>02404820447</t>
  </si>
  <si>
    <t xml:space="preserve">COGITO
SOCIETA’
COOPERATIVA
SOCIALE </t>
  </si>
  <si>
    <t>01561440445</t>
  </si>
  <si>
    <t>MICROPRESS
SRL
UNIPERSONALE</t>
  </si>
  <si>
    <t>ITI Urbani "Fermo 0-99+" - azioni per il sostegno all'innovazione e alla competitività delle MPMI a seguito dell'emergenza covid 19 a valere su risorse POR FESR 2014-2020 Asse III az. 8.1 - bando 2022- determinazione di liquidazione (id sigef: 58147, 58283)</t>
  </si>
  <si>
    <t xml:space="preserve">DETERMINAZIONE DEL 16-11-23, n. 861 </t>
  </si>
  <si>
    <t xml:space="preserve">CIUCANI
MOCASSINO
MACHINERY </t>
  </si>
  <si>
    <t>02213160449</t>
  </si>
  <si>
    <t xml:space="preserve">TM LAB SRL (EX
MKS EUROPE
SRL) </t>
  </si>
  <si>
    <t>02017820446</t>
  </si>
  <si>
    <t>ITI Urbani "Fermo 0-99+" - azioni per il sostegno all'innovazione e alla competitività delle MPMI a seguito dell'emergenza covid 19 a valere su risorse POR FESR 2014-2020 Asse III az. 8.1 - bando 2022- determinazione di liquidazione (id sigef: 58272)</t>
  </si>
  <si>
    <t xml:space="preserve">DETERMINAZIONE DEL 12-12-23, n. 944 </t>
  </si>
  <si>
    <t xml:space="preserve">PEM COSMETIK
DI CASTELLI
PAOLA </t>
  </si>
  <si>
    <t>02242150445</t>
  </si>
  <si>
    <t>ITI URBANI "Fermo 0-99+" - Avviso Pubblico POR MARCHE FESR 2014/2020 asse 1 os 2 intervento 2.1.1 - Sostegno allo Sviluppo di Piattaforme Tecnologiche di Ricerca Collaborativa - liquidazione saldo contributo concesso con DD n. 22 RG 38 del 14 gennaio 2021</t>
  </si>
  <si>
    <t>DETERMINAZIONE DEL 12-12-23, n. 941</t>
  </si>
  <si>
    <t>UNIVERSITA' POLITECNICA DELLE MARCHE</t>
  </si>
  <si>
    <t>UNIVERSITA' DEGLI STUDI DI CAMERINO</t>
  </si>
  <si>
    <t>MORE SRL</t>
  </si>
  <si>
    <t>MORPHICA SRL UNIPERSONALE</t>
  </si>
  <si>
    <t>SANTONI SRL</t>
  </si>
  <si>
    <t>VEGA SRL</t>
  </si>
  <si>
    <t>ELISABET SRL</t>
  </si>
  <si>
    <t>BROS MANIFATTURE SRL</t>
  </si>
  <si>
    <t>VALTENNA SRL</t>
  </si>
  <si>
    <t>02727430411</t>
  </si>
  <si>
    <t>00382520427</t>
  </si>
  <si>
    <t>00291660439</t>
  </si>
  <si>
    <t>07949220722</t>
  </si>
  <si>
    <t>01070290448</t>
  </si>
  <si>
    <t>01578140442</t>
  </si>
  <si>
    <t>02208680443</t>
  </si>
  <si>
    <t>01943400448</t>
  </si>
  <si>
    <t>01248640441</t>
  </si>
  <si>
    <t xml:space="preserve">PALAZZO ROMANI ADAMI DI ROMANI CECILIA MARIA
</t>
  </si>
  <si>
    <t>SERVIZIO POLITICHE COMUNITARIE 
DOTT. FABIO RAGONESE</t>
  </si>
  <si>
    <t>DETERMINAZIONE DEL 19-10-23, n. 2540</t>
  </si>
  <si>
    <t>U.O.Servizi per Disabili: Concessione sostegno economico all'Associazione " Volere Volare" di Fermo, per la realizzazione del progetto " La Colonia: vacanza per volontari e ragazzi disabili a carattere residenziale" presso l'Ospizio Marino di Porto San Giorgio.</t>
  </si>
  <si>
    <t>Associazione Volere Volare</t>
  </si>
  <si>
    <t>“Regolamento comunale per la concessione di patrocini, agevolazioni economiche e contributi finanziari” approvato con Delibera del Consiglio Comunale n. 4 del 26.01.2012 e successivamente modificato con atto del Commissario Straordinario n. 97 del 30 maggio 2015</t>
  </si>
  <si>
    <t>U.O. Disabili 
dott.ssa Micaela Beltrami</t>
  </si>
  <si>
    <t>DD n. 345 del 17/05/2023, R. G. n. 1176</t>
  </si>
  <si>
    <t>Avviso Pubblico finalizzato alla concessione di voucher/contributo per il pagamento delle rette di frequenza dei servizi educativi per l'infanzia 3-36 mesi, pubblici o privati autorizzati per l'anno 2022. Approvazione graduatoria beneficiari</t>
  </si>
  <si>
    <t xml:space="preserve">P. D. </t>
  </si>
  <si>
    <t>Decreto del 19 luglio 2022 del Ministero dell’Interno di concerto con il Ministro dell’economia e delle finanze, con il Ministro dell’istruzione, con il Ministro per il sud e la coesione territoriale e con il Ministro per le pari opportunità e la Famiglia: Fondo Solidarietà Comunale</t>
  </si>
  <si>
    <t>SETTORE SERVIZI 
SOCIO-SANITARI
GIOVANNI DELLA CASA</t>
  </si>
  <si>
    <t xml:space="preserve">AVVISO PUBBLICO </t>
  </si>
  <si>
    <t xml:space="preserve">L. N. </t>
  </si>
  <si>
    <t xml:space="preserve">A. S. </t>
  </si>
  <si>
    <t xml:space="preserve">A. C. </t>
  </si>
  <si>
    <t>I. M.</t>
  </si>
  <si>
    <t xml:space="preserve">I. M. </t>
  </si>
  <si>
    <t xml:space="preserve">T. G. </t>
  </si>
  <si>
    <t>DD n. 345 del 17/05/2023, R. G. n. 1177</t>
  </si>
  <si>
    <t xml:space="preserve">V. A. </t>
  </si>
  <si>
    <t>DD n. 533 del 27/07/2023, R. G. n. 1819</t>
  </si>
  <si>
    <t>Avviso Pubblico finalizzato alla concessione di voucher/contributo per il pagamento delle rette di frequenza dei servizi educativi per l'infanzia 3-36 mesi, pubblici o privati autorizzati per l'anno 2022. Approvazione graduatoria beneficiari. Avviso approvato con D.D. 483/2023.</t>
  </si>
  <si>
    <t xml:space="preserve">G. G. </t>
  </si>
  <si>
    <t>DD RG 795/2022</t>
  </si>
  <si>
    <t>ATS XIX  FNA 2021  Bando Assegno di Cura 2022  Approvazione Graduatoria definitiva e assunzione impegno di spesa.</t>
  </si>
  <si>
    <t>omissis</t>
  </si>
  <si>
    <t>DGR 1482/2021 - DPCM 21/11/2019 Fondo Nazionale per le non autosufficenze 2019-2021. Criteri di riparto delle risorse tra gli ATS e modalità di utilizzo del Fondo Nazionale per le non autosufficenze - annualità 2021. Intervent ia favore degli "Anziani" e delle "disabilità gravissime"</t>
  </si>
  <si>
    <t>ATS XIX - Coordinatore Dott. Alessandro Ranieri</t>
  </si>
  <si>
    <t>ISEE</t>
  </si>
  <si>
    <t>DD n. 872 del 23/12/2022, 
R. G. n. 3224</t>
  </si>
  <si>
    <t>ATS XIX: Contributi a favore di minori fuori famiglia. Impegno e trasferimento al Comune di Monterubbiano.</t>
  </si>
  <si>
    <t>Comune di MONTERUBBIANO</t>
  </si>
  <si>
    <t>00357030444</t>
  </si>
  <si>
    <t>L.R. 7/1994 – Contributi a beneficio dei minorenni allontanati dalla propria famiglia. Anticipo contributo 2023</t>
  </si>
  <si>
    <t>ATS XIX 
RANIERI ALESSANDO</t>
  </si>
  <si>
    <t xml:space="preserve">A seguito di richiesta da parte del Comune </t>
  </si>
  <si>
    <t>DD n. 880 del 23/12/2022, 
R. G. n. 3232</t>
  </si>
  <si>
    <t>ATS XIX: Progetto Psicologia Scolastica. Impegno di spesa quote IC. Anno 2022</t>
  </si>
  <si>
    <t>IC "L. Da Vinci"
FERMO</t>
  </si>
  <si>
    <t>“Programma di Mandato d’Ambito XIX": Area di Intervento “Area Famiglia e Minori"</t>
  </si>
  <si>
    <t>Protocollo d'Intesa</t>
  </si>
  <si>
    <t>IC "Fracassetti-Capodarco"
FERMO</t>
  </si>
  <si>
    <t>IC "U. Betti"
FERMO</t>
  </si>
  <si>
    <t>IC "Nardi"
PORTO SAN GIORGIO</t>
  </si>
  <si>
    <t>IC "G. Cestoni"
 MONTEGIORGIO</t>
  </si>
  <si>
    <t>IC "Annibal Caro"
 MONTEGRANARO</t>
  </si>
  <si>
    <t>IC di FALERONE</t>
  </si>
  <si>
    <t>IC di MONTE URANO per: RAPAGNANO, TORRE SAN PATRIZIO MAGLIANO DI FERMO</t>
  </si>
  <si>
    <t>IC di PETRITOLI</t>
  </si>
  <si>
    <t>IC di MONTERUBBIANO</t>
  </si>
  <si>
    <t>DD n. 902 del 29/12/2022, R. G. n. 3316</t>
  </si>
  <si>
    <t>ATS XIX: L.R. 35/2016 - Saldo Fondo di Solidarietà annualità 2021. Riparto della quota di compartecipazione sociale a carico dei Comuni/Utenti per la copertura della retta di degenza in strutture psichiatriche o per la disabilità.</t>
  </si>
  <si>
    <t xml:space="preserve"> Comune di MASSA FERMANA</t>
  </si>
  <si>
    <t>00380940445</t>
  </si>
  <si>
    <t>L.R. 35/2016: FONDO REGIONALE DI SOLIDARIETA' - DGR 1065/2018 - DGR 1723/2018 - DGR 417/2020 - DDSDC 25/2022 - DDSDC 144/2022 - DDSDC 145/2022</t>
  </si>
  <si>
    <t>Piano di riparto predisposto dalla 
Regione Marche</t>
  </si>
  <si>
    <t xml:space="preserve"> Comune di MONTEGIORGIO</t>
  </si>
  <si>
    <t>81002030443</t>
  </si>
  <si>
    <t xml:space="preserve"> Comune di MONTEGRANARO</t>
  </si>
  <si>
    <t>218260446</t>
  </si>
  <si>
    <t xml:space="preserve"> Comune di 
PORTO SAN GIORGIO</t>
  </si>
  <si>
    <t>00358090447</t>
  </si>
  <si>
    <t xml:space="preserve"> Comune di 
MONTE SAN PIETRANGELI</t>
  </si>
  <si>
    <t>00395460447</t>
  </si>
  <si>
    <t xml:space="preserve"> Comune di 
PETRITOLI</t>
  </si>
  <si>
    <t>00385810445</t>
  </si>
  <si>
    <t xml:space="preserve"> Comune di 
FALERONE</t>
  </si>
  <si>
    <t>00370580441</t>
  </si>
  <si>
    <t xml:space="preserve"> Comune di 
SERVIGLIANO</t>
  </si>
  <si>
    <t>00357170448</t>
  </si>
  <si>
    <t xml:space="preserve"> Comune di 
MONTE GIBERTO</t>
  </si>
  <si>
    <t>00420590440</t>
  </si>
  <si>
    <t xml:space="preserve"> Comune di 
FERMO</t>
  </si>
  <si>
    <t>00334990447</t>
  </si>
  <si>
    <t>N. 114 beneficiari</t>
  </si>
  <si>
    <t>DD RG 1297/2023</t>
  </si>
  <si>
    <t>ATS XIX - DGR n. 964 del 26/07/2022 - Disabilità sensoriali a.s. 2022-2023  assunzione impegno di spesa del contributo regionale per il secondo semestre a.s. 2022-2023.</t>
  </si>
  <si>
    <t>N. 9 BENEFICIARI</t>
  </si>
  <si>
    <t>DGR 964/2022 - "Interventi relativi all'assistenza per l'autonomia e la comunicazione personale degli alunni con disabilità fisiche o sensoriali - Criteri per l'attuazione degli interventi e per il riparto delle risorse da trasferire agli ATS - a.s. 2022/2023"</t>
  </si>
  <si>
    <t>REQUISITI PREVISTI DALLA DGR</t>
  </si>
  <si>
    <t>ATS XIX - Erogazione contributo Progetto "Le memorie e il Territorio per l'apprendimento nel corso della vita" Organizzazione AUSER e Associazione Unipop fermo - Impegno di spesa</t>
  </si>
  <si>
    <t>ORGANIZZAZIONE AUSER - ASSOCIAZIONE UNIPOP</t>
  </si>
  <si>
    <t>UNIPOP C.F. 90069970441 AUSER C.F. 90061750445</t>
  </si>
  <si>
    <t>DGR 1481/2021 "Istituzione del servizio civile volontario degli anziani. Criteri per l'attuazione degli interventi e per il riparto deller risorse da trasferire agli ATS - annualità 2020"</t>
  </si>
  <si>
    <t>DD RG 824/2023</t>
  </si>
  <si>
    <t>ATS XIX  DGR 1623/2022  DDS 160/2022  Contributo Caregiver familiare, impegno di spesa.</t>
  </si>
  <si>
    <t>N. 3 BENEFICIARI</t>
  </si>
  <si>
    <t>DGR 1623/2022 - Decreto 28/12/2021 del Ministro per le Disabilità di concerto con il Ministro del Lavoro e delle Politiche Sociali - Fondo Nazionale per il sostegno del ruolo di cura e di assistenza del caregiver familiare per l’anno 2021. Criteri per l’attuazione degli interventi e per il riparto delle risorse tra gli Ambiti Territoriali Sociali</t>
  </si>
  <si>
    <t>DD RG 1023/2023</t>
  </si>
  <si>
    <t>ATS XIX  DGR 1623/2022  DDS 160/2022  Contributo Caregiver familiare anno 2021 , impegno di spesa dell'avanzo contributo anno precedente.</t>
  </si>
  <si>
    <t>N. 11 BENEFICIARI</t>
  </si>
  <si>
    <t>DD RG 1157/2023</t>
  </si>
  <si>
    <t>ATS XIX - Fondo Non Autosufficienza DGR 1790/2022 DGR 128/2023 DDS 14/2023  Bando Assegno di Cura 2023  Approvazione Graduatoria definitiva e assunzione impegno di spesa da gennaio ad aprile 2023.</t>
  </si>
  <si>
    <t>N.110</t>
  </si>
  <si>
    <t>DGR 1790/2022 - L.R. 32/2014 - Fondo regionale per le non autosufficienze - Criteri di riparto delle risorse tra gli ATS e modalità di utilizzo del Fondo Regionale per le non autosufficienze - annualità 2022. Interventi a favore delle persone anziane non autosufficienti e delle persone con disabilità gravissima</t>
  </si>
  <si>
    <t>DD RG 1024/2023</t>
  </si>
  <si>
    <t>ATS XIX  DGR 1482/2021 Contributo per "disabilità gravissime" Annualità 2021, impegno di spesa del contributo per beneficiario che ha consegnato l'iban tardivamente.</t>
  </si>
  <si>
    <t>DD RG 2877/2022</t>
  </si>
  <si>
    <t>ATS XIX: interventi a favore delle persone con disabilità grave prive del sostegno familiare "Dopo di Noi". Impegno di Spesa.</t>
  </si>
  <si>
    <t>COMUNE DI SERVIGLIANO</t>
  </si>
  <si>
    <t>DGR 1443/2017 - disposizioni in materira di assistenza in favore delle persone con disabilità grave prive di sostegno familiare - Dopo di noi. Indirizzi di programmazione regionale per l'attuazione degli interventi e dei servizi di cui all'art. 3 del D.M. del 23.11.2016 e criteri di riparto tra gli ATS -Annualità 2017.</t>
  </si>
  <si>
    <t>DD RG 2247/2023</t>
  </si>
  <si>
    <t>ATS XIX - Assegni di Cura 2023. Integrazione impegno di spesa.</t>
  </si>
  <si>
    <t xml:space="preserve">N. 110 BENFICIARI </t>
  </si>
  <si>
    <t>DGR 1496/2023 - DPCM del 03.10.2022. Approvazione delle linee attuative regionali degli interventi per la non autosufficienza di cui al piano nazionale non autosufficienza 2022/2024 e dei criteri di riparto delle risorse tra gli ATS  e delle modalità attuative del Fondo per le non autosufficienze relativi agli interventi "Anziani non autosufficienti", "Disabilità gravissima" e "Vita Indipendente" - annualità 2022</t>
  </si>
  <si>
    <t>DD RG 1743/2023</t>
  </si>
  <si>
    <t>ATS XIX - Concessione contributo economico per il Festival musicale "Musiklarenia" - Impegno di spesa.</t>
  </si>
  <si>
    <t>ASS. IL CIELO SOPRA BERLINO</t>
  </si>
  <si>
    <t>P.I. 01574170443</t>
  </si>
  <si>
    <t>DD n. 951 del 30/12/2022, R. G. n.
3485</t>
  </si>
  <si>
    <t>ATS XIX: Fondo Statale della Famiglia degli anni 2019 e 2020 - applicazione avanzo vincolato. Impegno di spesa.</t>
  </si>
  <si>
    <t>Comune di MORESCO</t>
  </si>
  <si>
    <t xml:space="preserve">DGR 921/2019 - DPFF 226/2019 
Fondo Statale per le politiche della famiglia 2019 </t>
  </si>
  <si>
    <t>Delibera Comitato di Sindaci ATS XIX n. 28/2019</t>
  </si>
  <si>
    <t>Comune di PORTO SAN GIORGIO</t>
  </si>
  <si>
    <t xml:space="preserve"> DD RG 2169/2023</t>
  </si>
  <si>
    <t>ATS XIX - Interventi relativi all'assistenza per l'autonomia e la comunicazione degli alunni con disabilità fisiche o sensoriali a.s. 2023/2024</t>
  </si>
  <si>
    <t>n. 10 BENEFICIARI</t>
  </si>
  <si>
    <t>DGR 1191/2023 - "Interventi relativi all'assistenza per l'autonomia e la comunicazione personale degli alunni con disabilità fisiche o sensoriali - Criteri per l'attuazione degli interventi e per il riparto delle risorse da trasferire agli ATS - a.s. 2023/2024"</t>
  </si>
  <si>
    <t>DD RG 2688/2023</t>
  </si>
  <si>
    <t>ATS XIX - DGR 964/2022 - Determina d'impegno per Rimborso Comuni che hanno sostenuto le spese per il trasporto degli alunni disabili frequentanti la scuola secondaria di II grado a.s. 2022/2023</t>
  </si>
  <si>
    <t>COMUNE DI FERMO</t>
  </si>
  <si>
    <t>P.I. 334990447</t>
  </si>
  <si>
    <t>COMUNE DI MONSAMPIETRO MORICO</t>
  </si>
  <si>
    <t>P.I. 1206140442</t>
  </si>
  <si>
    <t>MONTEGIORGIO</t>
  </si>
  <si>
    <t>C.F. 81002030443</t>
  </si>
  <si>
    <t>MONTEGRANARO</t>
  </si>
  <si>
    <t>C.F. 218260446</t>
  </si>
  <si>
    <t>MONTAPPONE</t>
  </si>
  <si>
    <t>C.F. 371340449</t>
  </si>
  <si>
    <t>N. 1 BENEFICIARIO</t>
  </si>
  <si>
    <t>DD RG 2171/2023</t>
  </si>
  <si>
    <t>ATS XIX - Protocollo d'intesa "Osservatorio pemanente sui disturbi specifici dell'apprendimento e dell'inclusione scolastica della Provincia di Fermo". Quota di cofinanziamento a carico dell'ATS XIX. Impegno di spesa a.s. 2023/2024</t>
  </si>
  <si>
    <t>PROVINCIA DI FERMO</t>
  </si>
  <si>
    <t>P.I. 2004530446</t>
  </si>
  <si>
    <t>PROTOCOLLO D'INTESA "Osservatorio pemanente sui disturbi specifici dell'apprendimento e dell'inclusione scolastica della Provincia di Fermo"</t>
  </si>
  <si>
    <t>DD RG 2689/2023</t>
  </si>
  <si>
    <t>ATS XIX -  Fondo Regionale per le non autosufficienze - Annualità 2022. Recupero mensilità Assegno di cura mediante PagoPA e ridefinizione impegni.</t>
  </si>
  <si>
    <t>DD RG 2909/2023</t>
  </si>
  <si>
    <t>ATS XIX  DGR 1496/2023 - DDS 128/2023 - Fondo nazionale per le non autosufficienze - Contributo per intervento "disabilità gravissima" Annualità 2022. Accertamento e impegno di spesa.</t>
  </si>
  <si>
    <t>N. 343 BENEFICIARI</t>
  </si>
  <si>
    <t>DD RG 3037/2023</t>
  </si>
  <si>
    <t>ATS XIX - DGR 850/2023 - DDS 73/2023 - Contributi relativi agli interventi in favore delle persone in condizione di disabilità - anno 2023. Trasferimento quote ai Comuni dell'ATS XIX.</t>
  </si>
  <si>
    <t>COMUNE DI ALTIDONA</t>
  </si>
  <si>
    <t>00356990440</t>
  </si>
  <si>
    <t>DGR 850/2023 - Interventi in favore delle persone in condizione di disabilità. Criteri e modalità di attuazione degli interventi - Anno 2023.</t>
  </si>
  <si>
    <t>COMUNE DI BELMONTE</t>
  </si>
  <si>
    <t>00433470440</t>
  </si>
  <si>
    <t>COMUNE DI CAMPOFILONE</t>
  </si>
  <si>
    <t>00334340445</t>
  </si>
  <si>
    <t>COMUNE DI FALERONE</t>
  </si>
  <si>
    <t>COMUNE DI FRANCAVILLA D'ETE</t>
  </si>
  <si>
    <t>00427400445</t>
  </si>
  <si>
    <t>COMUNE DI GROTTAZZOLINA</t>
  </si>
  <si>
    <t>00372350447</t>
  </si>
  <si>
    <t>COMUNE DI LAPEDONA</t>
  </si>
  <si>
    <t>00357010446</t>
  </si>
  <si>
    <t>COMUNE DI MAGLIANO DI TENNA</t>
  </si>
  <si>
    <t>00169370442</t>
  </si>
  <si>
    <t>COMUNE DI MASSA FERMANA</t>
  </si>
  <si>
    <t>COMUNE DI MONTAPPONE</t>
  </si>
  <si>
    <t>COMUNE DI MONTEGIBERTO</t>
  </si>
  <si>
    <t>COMUNE DI MONTE SAN PIETRANGELI</t>
  </si>
  <si>
    <t>COMUNE DI MONTE VIDON CORRADO</t>
  </si>
  <si>
    <t>00363110446</t>
  </si>
  <si>
    <t>COMUNE DI MONTEGIORGIO</t>
  </si>
  <si>
    <t>COMUNE DI MONTEGRANARO</t>
  </si>
  <si>
    <t>COMUNE DI MONTERUBBIANO</t>
  </si>
  <si>
    <t>COMUNE DI MONTOTTONE</t>
  </si>
  <si>
    <t>01216330447</t>
  </si>
  <si>
    <t>COMUNE DI ORTEZZANO</t>
  </si>
  <si>
    <t>00390830446</t>
  </si>
  <si>
    <t>COMUNE DI PEDASO</t>
  </si>
  <si>
    <t>00354960445</t>
  </si>
  <si>
    <t>COMUNE DI PONZANO DI FERMO</t>
  </si>
  <si>
    <t>00420600447</t>
  </si>
  <si>
    <t>COMUNE DI PORTO SAN GIORGIO</t>
  </si>
  <si>
    <t>COMUNE DI RAPAGNANO</t>
  </si>
  <si>
    <t>00358210441</t>
  </si>
  <si>
    <t>COMUNE DI TORRE SAN PATRIZIO</t>
  </si>
  <si>
    <t>DD n. 730 del 05/10/2023, R. G. n. 2405</t>
  </si>
  <si>
    <t xml:space="preserve">ATS XIX: trasferimento contributo per situazione emergenziale. </t>
  </si>
  <si>
    <t>Casa di Kira” - Agrinido “Arca di Noè”</t>
  </si>
  <si>
    <t xml:space="preserve"> DGR 1665/2019 - DPFF 778/2020</t>
  </si>
  <si>
    <t>Affidamento diretto per sostegno situazione emergenziale</t>
  </si>
  <si>
    <t>DD n. 757 del 17/10/2023, R. G. n. 2508</t>
  </si>
  <si>
    <t>Comune di MONTEGIORGIO</t>
  </si>
  <si>
    <t>Comune di MONTEGRANARO</t>
  </si>
  <si>
    <t xml:space="preserve">Comune di TORRE SAN PATRIZIO </t>
  </si>
  <si>
    <t>Comune di SERVIGLIANO</t>
  </si>
  <si>
    <t xml:space="preserve"> DGR 1220/2020 - DPFF 390/2020
Fondo Statale per le politiche della famiglia 2020 </t>
  </si>
  <si>
    <t xml:space="preserve">Dlibera Comitato Sindaci ATS XIX 30 novembre 2020 </t>
  </si>
  <si>
    <t>DD n. 762 del 18/10/2023, R. G. n. 2524</t>
  </si>
  <si>
    <t>ATS XIX - L. R. 30/98 - DGR 1433/2022 e DGR 1565/2022 - Avviso Pubblico
interventi a favore delle famiglie. Annualità 2022. Approvazione graduatoria e impegno di spesa</t>
  </si>
  <si>
    <t>n. 429 beneficiari</t>
  </si>
  <si>
    <t xml:space="preserve">L. R. 30/1998 - DGR 1433/2022 "Fondo Nazionale Politiche Sociali 2021";
DGR 1565/2022 "Fondo Statale Politiche per la Famiglia 2022" </t>
  </si>
  <si>
    <t>Dlibera Comitato Sindaci ATS XIX n. 3 del 27 marzo 2023</t>
  </si>
  <si>
    <t>DD n. 805 del 30/10/2023, R. G. n. 2636</t>
  </si>
  <si>
    <t>ATS XIX - L. R. 30/98 - DGR 1433/2022 e DGR 1565/2022 - Avviso Pubblico interventi a favore delle famiglie. Annualità 2022. Liquidazione Comune di Montegranaro.</t>
  </si>
  <si>
    <t>DD n. 862 del 16/11/2023, R. G. n. 2817</t>
  </si>
  <si>
    <t>ATS XIX: Rilascio patrocinio oneroso iniziativa "A NOME LORO -
Concerto in ricordo delle donne vittime di violenza". Impegno di spesa.</t>
  </si>
  <si>
    <t>Provincia di FERMO</t>
  </si>
  <si>
    <t>L. R. 32/2018 - DGR n. 842/2022 - DDPF N. 49/2022  "Utilizzo integrato nel biennio 2022/2023 delle risorse
statali (DPCM 16/11/2021) e regionali (L.R.32/2008) per le attività di prevenzione e contrasto alla violenza di genere nella Regione Marche</t>
  </si>
  <si>
    <t>Protocollo d’Intesa della “Rete Territoriale Locale Antiviolenza" della Provicia di Fermo</t>
  </si>
  <si>
    <t>DD.n. 2509/2023</t>
  </si>
  <si>
    <t>ATS XIX - Progetto di Interambito - ATS XIX e XX - Servizio Sollievo - Contributo ANPAS ed Associazioni coinvolte.</t>
  </si>
  <si>
    <t>PUBBLICA ASSISTENZA CROCE VERDE FERMO ONLUS</t>
  </si>
  <si>
    <t>Protocollo d'intesa - Progetto Interambito ATS XIX e XX Servizi Sollievo</t>
  </si>
  <si>
    <t>P.A. CROCE VERDE PORTO S.ELPIDIO</t>
  </si>
  <si>
    <t>P.A. CROCE GIALLA MONTEGRANARO</t>
  </si>
  <si>
    <t>CROCE ARCOBALENO - ASSOCIAZ.VOLONTARI PUBBLICA ASSIST. (Montesanpietrangeli)</t>
  </si>
  <si>
    <t>CROCE ARCOBALENO - ASSOCIAZ.VOLONTARI PUBBLICA ASSIST.</t>
  </si>
  <si>
    <t>CROCE VERDE VALDASO</t>
  </si>
  <si>
    <t>CROCE AZZURRA - VOLONTARIATO PUBBLICA ASSISTENZA</t>
  </si>
  <si>
    <t>Associazione PSICHE2000 ASSOCIAZIONE FAMILIARI E VOLONTARI PER LA SALUTE MENTALE DEL COMPRENSORIO DI FERMO-ODV  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</si>
</sst>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&quot;€&quot;\ * #,##0.00_-;\-&quot;€&quot;\ * #,##0.00_-;_-&quot;€&quot;\ * &quot;-&quot;??_-;_-@_-"/>
    <numFmt numFmtId="176" formatCode="&quot;€&quot;\ #,##0.00"/>
    <numFmt numFmtId="183" formatCode="_-[$€]\ * #,##0.00_-;\-[$€]\ * #,##0.00_-;_-[$€]\ * \-??_-;_-@_-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</font>
    <font>
      <sz val="10"/>
      <name val="Calibri"/>
      <family val="2"/>
    </font>
    <font>
      <sz val="11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169" fontId="1" fillId="0" borderId="0" applyFont="0" applyFill="0" applyBorder="0" applyAlignment="0" applyProtection="0"/>
    <xf numFmtId="183" fontId="8" fillId="0" borderId="0" applyFill="0" applyBorder="0" applyAlignment="0" applyProtection="0"/>
    <xf numFmtId="169" fontId="24" fillId="0" borderId="0" applyFont="0" applyFill="0" applyBorder="0" applyAlignment="0" applyProtection="0"/>
    <xf numFmtId="0" fontId="9" fillId="3" borderId="1" applyNumberFormat="0" applyAlignment="0" applyProtection="0"/>
    <xf numFmtId="0" fontId="10" fillId="10" borderId="0" applyNumberFormat="0" applyBorder="0" applyAlignment="0" applyProtection="0"/>
    <xf numFmtId="0" fontId="8" fillId="0" borderId="0"/>
    <xf numFmtId="0" fontId="8" fillId="5" borderId="4" applyNumberFormat="0" applyFont="0" applyAlignment="0" applyProtection="0"/>
    <xf numFmtId="0" fontId="1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7" borderId="0" applyNumberFormat="0" applyBorder="0" applyAlignment="0" applyProtection="0"/>
    <xf numFmtId="0" fontId="20" fillId="7" borderId="0" applyNumberFormat="0" applyBorder="0" applyAlignment="0" applyProtection="0"/>
    <xf numFmtId="169" fontId="1" fillId="0" borderId="0" applyFont="0" applyFill="0" applyBorder="0" applyAlignment="0" applyProtection="0"/>
  </cellStyleXfs>
  <cellXfs count="88">
    <xf numFmtId="0" fontId="0" fillId="0" borderId="0" xfId="0"/>
    <xf numFmtId="0" fontId="25" fillId="0" borderId="0" xfId="0" applyFont="1" applyFill="1"/>
    <xf numFmtId="0" fontId="26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/>
    </xf>
    <xf numFmtId="0" fontId="27" fillId="0" borderId="10" xfId="0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/>
    </xf>
    <xf numFmtId="169" fontId="27" fillId="0" borderId="10" xfId="47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8" fillId="0" borderId="10" xfId="22" applyFont="1" applyBorder="1" applyAlignment="1" applyProtection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7" fillId="0" borderId="0" xfId="0" applyNumberFormat="1" applyFont="1"/>
    <xf numFmtId="169" fontId="27" fillId="0" borderId="0" xfId="47" applyFont="1"/>
    <xf numFmtId="0" fontId="27" fillId="0" borderId="10" xfId="0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176" fontId="27" fillId="0" borderId="10" xfId="0" applyNumberFormat="1" applyFont="1" applyBorder="1" applyAlignment="1">
      <alignment horizontal="left" vertical="center"/>
    </xf>
    <xf numFmtId="176" fontId="27" fillId="0" borderId="0" xfId="0" applyNumberFormat="1" applyFont="1"/>
    <xf numFmtId="0" fontId="26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176" fontId="27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176" fontId="27" fillId="0" borderId="0" xfId="0" applyNumberFormat="1" applyFont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76" fontId="29" fillId="0" borderId="10" xfId="0" applyNumberFormat="1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/>
    <xf numFmtId="176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left" vertical="top" wrapText="1"/>
    </xf>
    <xf numFmtId="176" fontId="22" fillId="0" borderId="1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left" vertical="top" wrapText="1"/>
    </xf>
    <xf numFmtId="176" fontId="22" fillId="0" borderId="12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left" vertical="top" wrapText="1"/>
    </xf>
    <xf numFmtId="176" fontId="26" fillId="0" borderId="12" xfId="0" applyNumberFormat="1" applyFont="1" applyFill="1" applyBorder="1" applyAlignment="1">
      <alignment horizontal="left" vertical="top" wrapText="1"/>
    </xf>
    <xf numFmtId="176" fontId="26" fillId="0" borderId="13" xfId="0" applyNumberFormat="1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176" fontId="26" fillId="0" borderId="12" xfId="0" applyNumberFormat="1" applyFont="1" applyFill="1" applyBorder="1" applyAlignment="1">
      <alignment horizontal="left" vertical="center" wrapText="1"/>
    </xf>
    <xf numFmtId="176" fontId="26" fillId="0" borderId="13" xfId="0" applyNumberFormat="1" applyFont="1" applyFill="1" applyBorder="1" applyAlignment="1">
      <alignment horizontal="left" vertical="center" wrapText="1"/>
    </xf>
    <xf numFmtId="176" fontId="26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 wrapText="1"/>
    </xf>
    <xf numFmtId="176" fontId="22" fillId="0" borderId="15" xfId="0" applyNumberFormat="1" applyFont="1" applyBorder="1" applyAlignment="1">
      <alignment horizontal="center" vertical="center" wrapText="1"/>
    </xf>
    <xf numFmtId="176" fontId="22" fillId="0" borderId="13" xfId="0" applyNumberFormat="1" applyFont="1" applyBorder="1" applyAlignment="1">
      <alignment horizontal="center" vertic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Euro 2" xfId="30"/>
    <cellStyle name="Euro 3" xfId="31"/>
    <cellStyle name="Input" xfId="32" builtinId="20" customBuiltin="1"/>
    <cellStyle name="Neutrale" xfId="33" builtinId="28" customBuiltin="1"/>
    <cellStyle name="Normale" xfId="0" builtinId="0"/>
    <cellStyle name="Normale 2" xfId="34"/>
    <cellStyle name="Nota" xfId="35" builtinId="10" customBuiltin="1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" xfId="4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une.fermo.it/it/lettura-bando/bando/619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mune.fermo.it/it/lettura-bando/bando/619/" TargetMode="External"/><Relationship Id="rId1" Type="http://schemas.openxmlformats.org/officeDocument/2006/relationships/hyperlink" Target="https://www.comune.fermo.it/it/lettura-bando/bando/619/" TargetMode="External"/><Relationship Id="rId6" Type="http://schemas.openxmlformats.org/officeDocument/2006/relationships/hyperlink" Target="https://www.comune.fermo.it/it/lettura-bando/bando/619/" TargetMode="External"/><Relationship Id="rId5" Type="http://schemas.openxmlformats.org/officeDocument/2006/relationships/hyperlink" Target="https://www.comune.fermo.it/it/lettura-bando/bando/619/" TargetMode="External"/><Relationship Id="rId4" Type="http://schemas.openxmlformats.org/officeDocument/2006/relationships/hyperlink" Target="https://www.comune.fermo.it/it/lettura-bando/bando/619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une.fermo.it/it/lettura-bando/bando/619/" TargetMode="External"/><Relationship Id="rId2" Type="http://schemas.openxmlformats.org/officeDocument/2006/relationships/hyperlink" Target="https://www.comune.fermo.it/it/lettura-bando/bando/619/" TargetMode="External"/><Relationship Id="rId1" Type="http://schemas.openxmlformats.org/officeDocument/2006/relationships/hyperlink" Target="https://www.comune.fermo.it/it/lettura-bando/bando/619/" TargetMode="External"/><Relationship Id="rId5" Type="http://schemas.openxmlformats.org/officeDocument/2006/relationships/hyperlink" Target="https://www.comune.fermo.it/it/lettura-bando/bando/619/" TargetMode="External"/><Relationship Id="rId4" Type="http://schemas.openxmlformats.org/officeDocument/2006/relationships/hyperlink" Target="https://www.comune.fermo.it/it/lettura-bando/bando/619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fermo.it/it/lettura-bando/bando/619/" TargetMode="External"/><Relationship Id="rId13" Type="http://schemas.openxmlformats.org/officeDocument/2006/relationships/hyperlink" Target="https://www.comune.fermo.it/it/lettura-bando/bando/619/" TargetMode="External"/><Relationship Id="rId18" Type="http://schemas.openxmlformats.org/officeDocument/2006/relationships/hyperlink" Target="https://www.comune.fermo.it/it/lettura-bando/bando/619/" TargetMode="External"/><Relationship Id="rId3" Type="http://schemas.openxmlformats.org/officeDocument/2006/relationships/hyperlink" Target="https://www.comune.fermo.it/it/lettura-bando/bando/619/" TargetMode="External"/><Relationship Id="rId7" Type="http://schemas.openxmlformats.org/officeDocument/2006/relationships/hyperlink" Target="https://www.comune.fermo.it/it/lettura-bando/bando/619/" TargetMode="External"/><Relationship Id="rId12" Type="http://schemas.openxmlformats.org/officeDocument/2006/relationships/hyperlink" Target="https://www.comune.fermo.it/it/lettura-bando/bando/619/" TargetMode="External"/><Relationship Id="rId17" Type="http://schemas.openxmlformats.org/officeDocument/2006/relationships/hyperlink" Target="https://www.comune.fermo.it/it/lettura-bando/bando/619/" TargetMode="External"/><Relationship Id="rId2" Type="http://schemas.openxmlformats.org/officeDocument/2006/relationships/hyperlink" Target="https://www.comune.fermo.it/it/lettura-bando/bando/619/" TargetMode="External"/><Relationship Id="rId16" Type="http://schemas.openxmlformats.org/officeDocument/2006/relationships/hyperlink" Target="https://www.comune.fermo.it/it/lettura-bando/bando/619/" TargetMode="External"/><Relationship Id="rId1" Type="http://schemas.openxmlformats.org/officeDocument/2006/relationships/hyperlink" Target="https://www.comune.fermo.it/it/lettura-bando/bando/619/" TargetMode="External"/><Relationship Id="rId6" Type="http://schemas.openxmlformats.org/officeDocument/2006/relationships/hyperlink" Target="https://www.comune.fermo.it/it/lettura-bando/bando/619/" TargetMode="External"/><Relationship Id="rId11" Type="http://schemas.openxmlformats.org/officeDocument/2006/relationships/hyperlink" Target="https://www.comune.fermo.it/it/lettura-bando/bando/619/" TargetMode="External"/><Relationship Id="rId5" Type="http://schemas.openxmlformats.org/officeDocument/2006/relationships/hyperlink" Target="https://www.comune.fermo.it/it/lettura-bando/bando/619/" TargetMode="External"/><Relationship Id="rId15" Type="http://schemas.openxmlformats.org/officeDocument/2006/relationships/hyperlink" Target="https://www.comune.fermo.it/it/lettura-bando/bando/619/" TargetMode="External"/><Relationship Id="rId10" Type="http://schemas.openxmlformats.org/officeDocument/2006/relationships/hyperlink" Target="https://www.comune.fermo.it/it/lettura-bando/bando/619/" TargetMode="External"/><Relationship Id="rId4" Type="http://schemas.openxmlformats.org/officeDocument/2006/relationships/hyperlink" Target="https://www.comune.fermo.it/it/lettura-bando/bando/619/" TargetMode="External"/><Relationship Id="rId9" Type="http://schemas.openxmlformats.org/officeDocument/2006/relationships/hyperlink" Target="https://www.comune.fermo.it/it/lettura-bando/bando/619/" TargetMode="External"/><Relationship Id="rId14" Type="http://schemas.openxmlformats.org/officeDocument/2006/relationships/hyperlink" Target="https://www.comune.fermo.it/it/lettura-bando/bando/619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fermo.it/it/lettura-bando/bando/619/" TargetMode="External"/><Relationship Id="rId13" Type="http://schemas.openxmlformats.org/officeDocument/2006/relationships/hyperlink" Target="https://www.comune.fermo.it/it/lettura-bando/bando/619/" TargetMode="External"/><Relationship Id="rId3" Type="http://schemas.openxmlformats.org/officeDocument/2006/relationships/hyperlink" Target="https://www.comune.fermo.it/it/lettura-bando/bando/619/" TargetMode="External"/><Relationship Id="rId7" Type="http://schemas.openxmlformats.org/officeDocument/2006/relationships/hyperlink" Target="https://www.comune.fermo.it/it/lettura-bando/bando/619/" TargetMode="External"/><Relationship Id="rId12" Type="http://schemas.openxmlformats.org/officeDocument/2006/relationships/hyperlink" Target="https://www.comune.fermo.it/it/lettura-bando/bando/619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comune.fermo.it/it/lettura-bando/bando/619/" TargetMode="External"/><Relationship Id="rId16" Type="http://schemas.openxmlformats.org/officeDocument/2006/relationships/hyperlink" Target="https://www.comune.fermo.it/it/lettura-bando/bando/619/" TargetMode="External"/><Relationship Id="rId1" Type="http://schemas.openxmlformats.org/officeDocument/2006/relationships/hyperlink" Target="https://www.comune.fermo.it/it/lettura-bando/bando/619/" TargetMode="External"/><Relationship Id="rId6" Type="http://schemas.openxmlformats.org/officeDocument/2006/relationships/hyperlink" Target="https://www.comune.fermo.it/it/lettura-bando/bando/619/" TargetMode="External"/><Relationship Id="rId11" Type="http://schemas.openxmlformats.org/officeDocument/2006/relationships/hyperlink" Target="https://www.comune.fermo.it/it/lettura-bando/bando/619/" TargetMode="External"/><Relationship Id="rId5" Type="http://schemas.openxmlformats.org/officeDocument/2006/relationships/hyperlink" Target="https://www.comune.fermo.it/it/lettura-bando/bando/619/" TargetMode="External"/><Relationship Id="rId15" Type="http://schemas.openxmlformats.org/officeDocument/2006/relationships/hyperlink" Target="https://www.comune.fermo.it/it/lettura-bando/bando/619/" TargetMode="External"/><Relationship Id="rId10" Type="http://schemas.openxmlformats.org/officeDocument/2006/relationships/hyperlink" Target="https://www.comune.fermo.it/it/lettura-bando/bando/619/" TargetMode="External"/><Relationship Id="rId4" Type="http://schemas.openxmlformats.org/officeDocument/2006/relationships/hyperlink" Target="https://www.comune.fermo.it/it/lettura-bando/bando/619/" TargetMode="External"/><Relationship Id="rId9" Type="http://schemas.openxmlformats.org/officeDocument/2006/relationships/hyperlink" Target="https://www.comune.fermo.it/it/lettura-bando/bando/619/" TargetMode="External"/><Relationship Id="rId14" Type="http://schemas.openxmlformats.org/officeDocument/2006/relationships/hyperlink" Target="https://www.comune.fermo.it/it/lettura-bando/bando/6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sqref="A1:A2"/>
    </sheetView>
  </sheetViews>
  <sheetFormatPr defaultColWidth="28.7109375" defaultRowHeight="12.75" x14ac:dyDescent="0.2"/>
  <cols>
    <col min="1" max="1" width="4" style="13" bestFit="1" customWidth="1"/>
    <col min="2" max="2" width="20.7109375" style="13" customWidth="1"/>
    <col min="3" max="3" width="40.28515625" style="13" customWidth="1"/>
    <col min="4" max="4" width="26.42578125" style="13" bestFit="1" customWidth="1"/>
    <col min="5" max="5" width="12" style="14" bestFit="1" customWidth="1"/>
    <col min="6" max="6" width="20.7109375" style="15" bestFit="1" customWidth="1"/>
    <col min="7" max="7" width="36.28515625" style="13" customWidth="1"/>
    <col min="8" max="8" width="28.7109375" style="13" customWidth="1"/>
    <col min="9" max="9" width="19.7109375" style="13" customWidth="1"/>
    <col min="10" max="10" width="49.140625" style="13" bestFit="1" customWidth="1"/>
    <col min="11" max="16384" width="28.7109375" style="13"/>
  </cols>
  <sheetData>
    <row r="1" spans="1:11" s="1" customFormat="1" x14ac:dyDescent="0.2">
      <c r="A1" s="59" t="s">
        <v>12</v>
      </c>
      <c r="B1" s="60" t="s">
        <v>0</v>
      </c>
      <c r="C1" s="61"/>
      <c r="D1" s="62" t="s">
        <v>1</v>
      </c>
      <c r="E1" s="62"/>
      <c r="F1" s="63" t="s">
        <v>2</v>
      </c>
      <c r="G1" s="62" t="s">
        <v>3</v>
      </c>
      <c r="H1" s="62" t="s">
        <v>4</v>
      </c>
      <c r="I1" s="57" t="s">
        <v>5</v>
      </c>
      <c r="J1" s="58" t="s">
        <v>6</v>
      </c>
      <c r="K1" s="58" t="s">
        <v>7</v>
      </c>
    </row>
    <row r="2" spans="1:11" s="5" customFormat="1" ht="25.5" x14ac:dyDescent="0.2">
      <c r="A2" s="59"/>
      <c r="B2" s="2" t="s">
        <v>8</v>
      </c>
      <c r="C2" s="3" t="s">
        <v>9</v>
      </c>
      <c r="D2" s="3" t="s">
        <v>10</v>
      </c>
      <c r="E2" s="4" t="s">
        <v>11</v>
      </c>
      <c r="F2" s="64"/>
      <c r="G2" s="62"/>
      <c r="H2" s="62"/>
      <c r="I2" s="57"/>
      <c r="J2" s="58"/>
      <c r="K2" s="58"/>
    </row>
    <row r="3" spans="1:11" s="5" customFormat="1" ht="76.5" x14ac:dyDescent="0.2">
      <c r="A3" s="6">
        <v>1</v>
      </c>
      <c r="B3" s="9" t="s">
        <v>32</v>
      </c>
      <c r="C3" s="9" t="s">
        <v>27</v>
      </c>
      <c r="D3" s="6" t="s">
        <v>28</v>
      </c>
      <c r="E3" s="7" t="s">
        <v>30</v>
      </c>
      <c r="F3" s="8">
        <v>30000</v>
      </c>
      <c r="G3" s="9" t="s">
        <v>26</v>
      </c>
      <c r="H3" s="9" t="s">
        <v>129</v>
      </c>
      <c r="I3" s="6" t="s">
        <v>25</v>
      </c>
      <c r="J3" s="10" t="s">
        <v>24</v>
      </c>
      <c r="K3" s="6"/>
    </row>
    <row r="4" spans="1:11" s="5" customFormat="1" ht="76.5" x14ac:dyDescent="0.2">
      <c r="A4" s="6">
        <f>1+A3</f>
        <v>2</v>
      </c>
      <c r="B4" s="9" t="s">
        <v>32</v>
      </c>
      <c r="C4" s="9" t="s">
        <v>27</v>
      </c>
      <c r="D4" s="6" t="s">
        <v>29</v>
      </c>
      <c r="E4" s="7" t="s">
        <v>31</v>
      </c>
      <c r="F4" s="8">
        <v>30000</v>
      </c>
      <c r="G4" s="9" t="s">
        <v>26</v>
      </c>
      <c r="H4" s="9" t="s">
        <v>129</v>
      </c>
      <c r="I4" s="6" t="s">
        <v>25</v>
      </c>
      <c r="J4" s="10" t="s">
        <v>24</v>
      </c>
      <c r="K4" s="6"/>
    </row>
    <row r="5" spans="1:11" s="12" customFormat="1" ht="89.25" x14ac:dyDescent="0.2">
      <c r="A5" s="6">
        <f t="shared" ref="A5:A30" si="0">1+A4</f>
        <v>3</v>
      </c>
      <c r="B5" s="11" t="s">
        <v>14</v>
      </c>
      <c r="C5" s="11" t="s">
        <v>15</v>
      </c>
      <c r="D5" s="6" t="s">
        <v>16</v>
      </c>
      <c r="E5" s="7" t="s">
        <v>17</v>
      </c>
      <c r="F5" s="8">
        <v>30000</v>
      </c>
      <c r="G5" s="9" t="s">
        <v>26</v>
      </c>
      <c r="H5" s="9" t="s">
        <v>129</v>
      </c>
      <c r="I5" s="6" t="s">
        <v>25</v>
      </c>
      <c r="J5" s="10" t="s">
        <v>24</v>
      </c>
      <c r="K5" s="6"/>
    </row>
    <row r="6" spans="1:11" s="12" customFormat="1" ht="89.25" x14ac:dyDescent="0.2">
      <c r="A6" s="6">
        <f t="shared" si="0"/>
        <v>4</v>
      </c>
      <c r="B6" s="11" t="s">
        <v>14</v>
      </c>
      <c r="C6" s="11" t="s">
        <v>15</v>
      </c>
      <c r="D6" s="6" t="s">
        <v>21</v>
      </c>
      <c r="E6" s="7" t="s">
        <v>18</v>
      </c>
      <c r="F6" s="8">
        <v>29670</v>
      </c>
      <c r="G6" s="9" t="s">
        <v>26</v>
      </c>
      <c r="H6" s="9" t="s">
        <v>129</v>
      </c>
      <c r="I6" s="6" t="s">
        <v>25</v>
      </c>
      <c r="J6" s="10" t="s">
        <v>24</v>
      </c>
      <c r="K6" s="6"/>
    </row>
    <row r="7" spans="1:11" s="12" customFormat="1" ht="89.25" x14ac:dyDescent="0.2">
      <c r="A7" s="6">
        <f t="shared" si="0"/>
        <v>5</v>
      </c>
      <c r="B7" s="11" t="s">
        <v>14</v>
      </c>
      <c r="C7" s="11" t="s">
        <v>15</v>
      </c>
      <c r="D7" s="6" t="s">
        <v>22</v>
      </c>
      <c r="E7" s="7" t="s">
        <v>19</v>
      </c>
      <c r="F7" s="8">
        <v>30000</v>
      </c>
      <c r="G7" s="9" t="s">
        <v>26</v>
      </c>
      <c r="H7" s="9" t="s">
        <v>129</v>
      </c>
      <c r="I7" s="6" t="s">
        <v>25</v>
      </c>
      <c r="J7" s="10" t="s">
        <v>24</v>
      </c>
      <c r="K7" s="6"/>
    </row>
    <row r="8" spans="1:11" s="12" customFormat="1" ht="89.25" x14ac:dyDescent="0.2">
      <c r="A8" s="6">
        <f t="shared" si="0"/>
        <v>6</v>
      </c>
      <c r="B8" s="11" t="s">
        <v>14</v>
      </c>
      <c r="C8" s="11" t="s">
        <v>15</v>
      </c>
      <c r="D8" s="6" t="s">
        <v>23</v>
      </c>
      <c r="E8" s="7" t="s">
        <v>20</v>
      </c>
      <c r="F8" s="8">
        <v>30000</v>
      </c>
      <c r="G8" s="9" t="s">
        <v>26</v>
      </c>
      <c r="H8" s="9" t="s">
        <v>129</v>
      </c>
      <c r="I8" s="6" t="s">
        <v>25</v>
      </c>
      <c r="J8" s="10" t="s">
        <v>24</v>
      </c>
      <c r="K8" s="6"/>
    </row>
    <row r="9" spans="1:11" ht="89.25" x14ac:dyDescent="0.2">
      <c r="A9" s="6">
        <f t="shared" si="0"/>
        <v>7</v>
      </c>
      <c r="B9" s="38" t="s">
        <v>152</v>
      </c>
      <c r="C9" s="39" t="s">
        <v>153</v>
      </c>
      <c r="D9" s="6" t="s">
        <v>203</v>
      </c>
      <c r="E9" s="7" t="s">
        <v>154</v>
      </c>
      <c r="F9" s="8">
        <v>66000</v>
      </c>
      <c r="G9" s="9" t="s">
        <v>155</v>
      </c>
      <c r="H9" s="9" t="s">
        <v>156</v>
      </c>
      <c r="I9" s="6" t="s">
        <v>157</v>
      </c>
    </row>
    <row r="10" spans="1:11" ht="38.25" x14ac:dyDescent="0.2">
      <c r="A10" s="6">
        <f t="shared" si="0"/>
        <v>8</v>
      </c>
      <c r="B10" s="38" t="s">
        <v>158</v>
      </c>
      <c r="C10" s="39" t="s">
        <v>159</v>
      </c>
      <c r="D10" s="6" t="s">
        <v>160</v>
      </c>
      <c r="E10" s="7" t="s">
        <v>161</v>
      </c>
      <c r="F10" s="8">
        <v>11710</v>
      </c>
      <c r="G10" s="9" t="s">
        <v>162</v>
      </c>
      <c r="H10" s="9" t="s">
        <v>163</v>
      </c>
      <c r="I10" s="6" t="s">
        <v>164</v>
      </c>
    </row>
    <row r="11" spans="1:11" ht="38.25" x14ac:dyDescent="0.2">
      <c r="A11" s="6">
        <f t="shared" si="0"/>
        <v>9</v>
      </c>
      <c r="B11" s="38" t="s">
        <v>165</v>
      </c>
      <c r="C11" s="39" t="s">
        <v>166</v>
      </c>
      <c r="D11" s="6" t="s">
        <v>167</v>
      </c>
      <c r="E11" s="7"/>
      <c r="F11" s="8">
        <v>3805.17</v>
      </c>
      <c r="G11" s="9" t="s">
        <v>168</v>
      </c>
      <c r="H11" s="9" t="s">
        <v>163</v>
      </c>
      <c r="I11" s="6" t="s">
        <v>169</v>
      </c>
    </row>
    <row r="12" spans="1:11" ht="38.25" x14ac:dyDescent="0.2">
      <c r="A12" s="6">
        <f t="shared" si="0"/>
        <v>10</v>
      </c>
      <c r="B12" s="38" t="s">
        <v>165</v>
      </c>
      <c r="C12" s="39" t="s">
        <v>166</v>
      </c>
      <c r="D12" s="6" t="s">
        <v>170</v>
      </c>
      <c r="E12" s="7"/>
      <c r="F12" s="8">
        <v>3425.06</v>
      </c>
      <c r="G12" s="9" t="s">
        <v>168</v>
      </c>
      <c r="H12" s="9" t="s">
        <v>163</v>
      </c>
      <c r="I12" s="6" t="s">
        <v>169</v>
      </c>
    </row>
    <row r="13" spans="1:11" ht="38.25" x14ac:dyDescent="0.2">
      <c r="A13" s="6">
        <f t="shared" si="0"/>
        <v>11</v>
      </c>
      <c r="B13" s="38" t="s">
        <v>165</v>
      </c>
      <c r="C13" s="39" t="s">
        <v>166</v>
      </c>
      <c r="D13" s="6" t="s">
        <v>171</v>
      </c>
      <c r="E13" s="7"/>
      <c r="F13" s="8">
        <v>2816.07</v>
      </c>
      <c r="G13" s="9" t="s">
        <v>168</v>
      </c>
      <c r="H13" s="9" t="s">
        <v>163</v>
      </c>
      <c r="I13" s="6" t="s">
        <v>169</v>
      </c>
    </row>
    <row r="14" spans="1:11" ht="38.25" x14ac:dyDescent="0.2">
      <c r="A14" s="6">
        <f t="shared" si="0"/>
        <v>12</v>
      </c>
      <c r="B14" s="38" t="s">
        <v>165</v>
      </c>
      <c r="C14" s="39" t="s">
        <v>166</v>
      </c>
      <c r="D14" s="6" t="s">
        <v>172</v>
      </c>
      <c r="E14" s="7"/>
      <c r="F14" s="8">
        <v>4230.24</v>
      </c>
      <c r="G14" s="9" t="s">
        <v>168</v>
      </c>
      <c r="H14" s="9" t="s">
        <v>163</v>
      </c>
      <c r="I14" s="6" t="s">
        <v>169</v>
      </c>
    </row>
    <row r="15" spans="1:11" ht="38.25" x14ac:dyDescent="0.2">
      <c r="A15" s="6">
        <f t="shared" si="0"/>
        <v>13</v>
      </c>
      <c r="B15" s="38" t="s">
        <v>165</v>
      </c>
      <c r="C15" s="39" t="s">
        <v>166</v>
      </c>
      <c r="D15" s="6" t="s">
        <v>173</v>
      </c>
      <c r="E15" s="7"/>
      <c r="F15" s="8">
        <v>3388.28</v>
      </c>
      <c r="G15" s="9" t="s">
        <v>168</v>
      </c>
      <c r="H15" s="9" t="s">
        <v>163</v>
      </c>
      <c r="I15" s="6" t="s">
        <v>169</v>
      </c>
    </row>
    <row r="16" spans="1:11" ht="38.25" x14ac:dyDescent="0.2">
      <c r="A16" s="6">
        <f t="shared" si="0"/>
        <v>14</v>
      </c>
      <c r="B16" s="38" t="s">
        <v>165</v>
      </c>
      <c r="C16" s="39" t="s">
        <v>166</v>
      </c>
      <c r="D16" s="6" t="s">
        <v>174</v>
      </c>
      <c r="E16" s="7"/>
      <c r="F16" s="8">
        <v>3183.92</v>
      </c>
      <c r="G16" s="9" t="s">
        <v>168</v>
      </c>
      <c r="H16" s="9" t="s">
        <v>163</v>
      </c>
      <c r="I16" s="6" t="s">
        <v>169</v>
      </c>
    </row>
    <row r="17" spans="1:9" ht="38.25" x14ac:dyDescent="0.2">
      <c r="A17" s="6">
        <f t="shared" si="0"/>
        <v>15</v>
      </c>
      <c r="B17" s="38" t="s">
        <v>165</v>
      </c>
      <c r="C17" s="39" t="s">
        <v>166</v>
      </c>
      <c r="D17" s="6" t="s">
        <v>175</v>
      </c>
      <c r="E17" s="7"/>
      <c r="F17" s="8">
        <v>2611.71</v>
      </c>
      <c r="G17" s="9" t="s">
        <v>168</v>
      </c>
      <c r="H17" s="9" t="s">
        <v>163</v>
      </c>
      <c r="I17" s="6" t="s">
        <v>169</v>
      </c>
    </row>
    <row r="18" spans="1:9" ht="38.25" x14ac:dyDescent="0.2">
      <c r="A18" s="6">
        <f t="shared" si="0"/>
        <v>16</v>
      </c>
      <c r="B18" s="38" t="s">
        <v>165</v>
      </c>
      <c r="C18" s="39" t="s">
        <v>166</v>
      </c>
      <c r="D18" s="6" t="s">
        <v>176</v>
      </c>
      <c r="E18" s="7"/>
      <c r="F18" s="8">
        <v>1679.86</v>
      </c>
      <c r="G18" s="9" t="s">
        <v>168</v>
      </c>
      <c r="H18" s="9" t="s">
        <v>163</v>
      </c>
      <c r="I18" s="6" t="s">
        <v>169</v>
      </c>
    </row>
    <row r="19" spans="1:9" ht="38.25" x14ac:dyDescent="0.2">
      <c r="A19" s="6">
        <f t="shared" si="0"/>
        <v>17</v>
      </c>
      <c r="B19" s="38" t="s">
        <v>165</v>
      </c>
      <c r="C19" s="39" t="s">
        <v>166</v>
      </c>
      <c r="D19" s="6" t="s">
        <v>177</v>
      </c>
      <c r="E19" s="7"/>
      <c r="F19" s="8">
        <v>1679.86</v>
      </c>
      <c r="G19" s="9" t="s">
        <v>168</v>
      </c>
      <c r="H19" s="9" t="s">
        <v>163</v>
      </c>
      <c r="I19" s="6" t="s">
        <v>169</v>
      </c>
    </row>
    <row r="20" spans="1:9" ht="38.25" x14ac:dyDescent="0.2">
      <c r="A20" s="6">
        <f t="shared" si="0"/>
        <v>18</v>
      </c>
      <c r="B20" s="38" t="s">
        <v>165</v>
      </c>
      <c r="C20" s="39" t="s">
        <v>166</v>
      </c>
      <c r="D20" s="6" t="s">
        <v>178</v>
      </c>
      <c r="E20" s="7"/>
      <c r="F20" s="8">
        <v>3179.83</v>
      </c>
      <c r="G20" s="9" t="s">
        <v>168</v>
      </c>
      <c r="H20" s="9" t="s">
        <v>163</v>
      </c>
      <c r="I20" s="6" t="s">
        <v>169</v>
      </c>
    </row>
    <row r="21" spans="1:9" ht="76.5" x14ac:dyDescent="0.2">
      <c r="A21" s="6">
        <f t="shared" si="0"/>
        <v>19</v>
      </c>
      <c r="B21" s="38" t="s">
        <v>179</v>
      </c>
      <c r="C21" s="39" t="s">
        <v>180</v>
      </c>
      <c r="D21" s="6" t="s">
        <v>181</v>
      </c>
      <c r="E21" s="7" t="s">
        <v>182</v>
      </c>
      <c r="F21" s="8">
        <v>1958.37</v>
      </c>
      <c r="G21" s="9" t="s">
        <v>183</v>
      </c>
      <c r="H21" s="9" t="s">
        <v>163</v>
      </c>
      <c r="I21" s="6" t="s">
        <v>184</v>
      </c>
    </row>
    <row r="22" spans="1:9" ht="76.5" x14ac:dyDescent="0.2">
      <c r="A22" s="6">
        <f t="shared" si="0"/>
        <v>20</v>
      </c>
      <c r="B22" s="38" t="s">
        <v>179</v>
      </c>
      <c r="C22" s="39" t="s">
        <v>180</v>
      </c>
      <c r="D22" s="6" t="s">
        <v>185</v>
      </c>
      <c r="E22" s="7" t="s">
        <v>186</v>
      </c>
      <c r="F22" s="8">
        <v>3650.5</v>
      </c>
      <c r="G22" s="9" t="s">
        <v>183</v>
      </c>
      <c r="H22" s="9" t="s">
        <v>163</v>
      </c>
      <c r="I22" s="6" t="s">
        <v>184</v>
      </c>
    </row>
    <row r="23" spans="1:9" ht="76.5" x14ac:dyDescent="0.2">
      <c r="A23" s="6">
        <f t="shared" si="0"/>
        <v>21</v>
      </c>
      <c r="B23" s="38" t="s">
        <v>179</v>
      </c>
      <c r="C23" s="39" t="s">
        <v>180</v>
      </c>
      <c r="D23" s="6" t="s">
        <v>187</v>
      </c>
      <c r="E23" s="7" t="s">
        <v>188</v>
      </c>
      <c r="F23" s="8">
        <v>62917.53</v>
      </c>
      <c r="G23" s="9" t="s">
        <v>183</v>
      </c>
      <c r="H23" s="9" t="s">
        <v>163</v>
      </c>
      <c r="I23" s="6" t="s">
        <v>184</v>
      </c>
    </row>
    <row r="24" spans="1:9" ht="76.5" x14ac:dyDescent="0.2">
      <c r="A24" s="6">
        <f t="shared" si="0"/>
        <v>22</v>
      </c>
      <c r="B24" s="38" t="s">
        <v>179</v>
      </c>
      <c r="C24" s="39" t="s">
        <v>180</v>
      </c>
      <c r="D24" s="6" t="s">
        <v>189</v>
      </c>
      <c r="E24" s="7" t="s">
        <v>190</v>
      </c>
      <c r="F24" s="8">
        <v>34036.25</v>
      </c>
      <c r="G24" s="9" t="s">
        <v>183</v>
      </c>
      <c r="H24" s="9" t="s">
        <v>163</v>
      </c>
      <c r="I24" s="6" t="s">
        <v>184</v>
      </c>
    </row>
    <row r="25" spans="1:9" ht="76.5" x14ac:dyDescent="0.2">
      <c r="A25" s="6">
        <f t="shared" si="0"/>
        <v>23</v>
      </c>
      <c r="B25" s="38" t="s">
        <v>179</v>
      </c>
      <c r="C25" s="39" t="s">
        <v>180</v>
      </c>
      <c r="D25" s="6" t="s">
        <v>191</v>
      </c>
      <c r="E25" s="7" t="s">
        <v>192</v>
      </c>
      <c r="F25" s="8">
        <v>9460.7999999999993</v>
      </c>
      <c r="G25" s="9" t="s">
        <v>183</v>
      </c>
      <c r="H25" s="9" t="s">
        <v>163</v>
      </c>
      <c r="I25" s="6" t="s">
        <v>184</v>
      </c>
    </row>
    <row r="26" spans="1:9" ht="76.5" x14ac:dyDescent="0.2">
      <c r="A26" s="6">
        <f t="shared" si="0"/>
        <v>24</v>
      </c>
      <c r="B26" s="38" t="s">
        <v>179</v>
      </c>
      <c r="C26" s="39" t="s">
        <v>180</v>
      </c>
      <c r="D26" s="6" t="s">
        <v>193</v>
      </c>
      <c r="E26" s="7" t="s">
        <v>194</v>
      </c>
      <c r="F26" s="8">
        <v>7603.86</v>
      </c>
      <c r="G26" s="9" t="s">
        <v>183</v>
      </c>
      <c r="H26" s="9" t="s">
        <v>163</v>
      </c>
      <c r="I26" s="6" t="s">
        <v>184</v>
      </c>
    </row>
    <row r="27" spans="1:9" ht="76.5" x14ac:dyDescent="0.2">
      <c r="A27" s="6">
        <f t="shared" si="0"/>
        <v>25</v>
      </c>
      <c r="B27" s="38" t="s">
        <v>179</v>
      </c>
      <c r="C27" s="39" t="s">
        <v>180</v>
      </c>
      <c r="D27" s="6" t="s">
        <v>195</v>
      </c>
      <c r="E27" s="7" t="s">
        <v>196</v>
      </c>
      <c r="F27" s="8">
        <v>3841.5</v>
      </c>
      <c r="G27" s="9" t="s">
        <v>183</v>
      </c>
      <c r="H27" s="9" t="s">
        <v>163</v>
      </c>
      <c r="I27" s="6" t="s">
        <v>184</v>
      </c>
    </row>
    <row r="28" spans="1:9" ht="76.5" x14ac:dyDescent="0.2">
      <c r="A28" s="6">
        <f t="shared" si="0"/>
        <v>26</v>
      </c>
      <c r="B28" s="38" t="s">
        <v>179</v>
      </c>
      <c r="C28" s="39" t="s">
        <v>180</v>
      </c>
      <c r="D28" s="6" t="s">
        <v>197</v>
      </c>
      <c r="E28" s="7" t="s">
        <v>198</v>
      </c>
      <c r="F28" s="8">
        <v>13202.05</v>
      </c>
      <c r="G28" s="9" t="s">
        <v>183</v>
      </c>
      <c r="H28" s="9" t="s">
        <v>163</v>
      </c>
      <c r="I28" s="6" t="s">
        <v>184</v>
      </c>
    </row>
    <row r="29" spans="1:9" ht="76.5" x14ac:dyDescent="0.2">
      <c r="A29" s="6">
        <f t="shared" si="0"/>
        <v>27</v>
      </c>
      <c r="B29" s="38" t="s">
        <v>179</v>
      </c>
      <c r="C29" s="39" t="s">
        <v>180</v>
      </c>
      <c r="D29" s="6" t="s">
        <v>199</v>
      </c>
      <c r="E29" s="7" t="s">
        <v>200</v>
      </c>
      <c r="F29" s="8">
        <v>12592.5</v>
      </c>
      <c r="G29" s="9" t="s">
        <v>183</v>
      </c>
      <c r="H29" s="9" t="s">
        <v>163</v>
      </c>
      <c r="I29" s="6" t="s">
        <v>184</v>
      </c>
    </row>
    <row r="30" spans="1:9" ht="76.5" x14ac:dyDescent="0.2">
      <c r="A30" s="6">
        <f t="shared" si="0"/>
        <v>28</v>
      </c>
      <c r="B30" s="38" t="s">
        <v>179</v>
      </c>
      <c r="C30" s="39" t="s">
        <v>180</v>
      </c>
      <c r="D30" s="6" t="s">
        <v>201</v>
      </c>
      <c r="E30" s="7" t="s">
        <v>202</v>
      </c>
      <c r="F30" s="8">
        <v>59917.86</v>
      </c>
      <c r="G30" s="9" t="s">
        <v>183</v>
      </c>
      <c r="H30" s="9" t="s">
        <v>163</v>
      </c>
      <c r="I30" s="6" t="s">
        <v>184</v>
      </c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hyperlinks>
    <hyperlink ref="J3" r:id="rId1"/>
    <hyperlink ref="J4" r:id="rId2"/>
    <hyperlink ref="J5" r:id="rId3"/>
    <hyperlink ref="J6" r:id="rId4"/>
    <hyperlink ref="J7" r:id="rId5"/>
    <hyperlink ref="J8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7" zoomScaleNormal="100" workbookViewId="0">
      <selection activeCell="B19" sqref="B19:B22"/>
    </sheetView>
  </sheetViews>
  <sheetFormatPr defaultColWidth="8.85546875" defaultRowHeight="12.75" x14ac:dyDescent="0.2"/>
  <cols>
    <col min="1" max="1" width="4" style="13" bestFit="1" customWidth="1"/>
    <col min="2" max="2" width="14.5703125" style="13" bestFit="1" customWidth="1"/>
    <col min="3" max="3" width="38.85546875" style="13" customWidth="1"/>
    <col min="4" max="4" width="21.85546875" style="13" customWidth="1"/>
    <col min="5" max="5" width="12" style="14" bestFit="1" customWidth="1"/>
    <col min="6" max="6" width="10.42578125" style="19" customWidth="1"/>
    <col min="7" max="7" width="38.28515625" style="13" customWidth="1"/>
    <col min="8" max="8" width="32.28515625" style="13" bestFit="1" customWidth="1"/>
    <col min="9" max="9" width="22.7109375" style="13" customWidth="1"/>
    <col min="10" max="10" width="53.5703125" style="13" bestFit="1" customWidth="1"/>
    <col min="11" max="11" width="13.85546875" style="13" customWidth="1"/>
    <col min="12" max="16384" width="8.85546875" style="13"/>
  </cols>
  <sheetData>
    <row r="1" spans="1:11" s="1" customFormat="1" x14ac:dyDescent="0.2">
      <c r="A1" s="59" t="s">
        <v>13</v>
      </c>
      <c r="B1" s="60" t="s">
        <v>0</v>
      </c>
      <c r="C1" s="61"/>
      <c r="D1" s="62" t="s">
        <v>1</v>
      </c>
      <c r="E1" s="62"/>
      <c r="F1" s="63" t="s">
        <v>2</v>
      </c>
      <c r="G1" s="62" t="s">
        <v>3</v>
      </c>
      <c r="H1" s="62" t="s">
        <v>4</v>
      </c>
      <c r="I1" s="57" t="s">
        <v>5</v>
      </c>
      <c r="J1" s="58" t="s">
        <v>6</v>
      </c>
      <c r="K1" s="58" t="s">
        <v>7</v>
      </c>
    </row>
    <row r="2" spans="1:11" s="5" customFormat="1" ht="25.5" x14ac:dyDescent="0.2">
      <c r="A2" s="59"/>
      <c r="B2" s="2" t="s">
        <v>8</v>
      </c>
      <c r="C2" s="3" t="s">
        <v>9</v>
      </c>
      <c r="D2" s="3" t="s">
        <v>10</v>
      </c>
      <c r="E2" s="4" t="s">
        <v>11</v>
      </c>
      <c r="F2" s="64"/>
      <c r="G2" s="62"/>
      <c r="H2" s="62"/>
      <c r="I2" s="57"/>
      <c r="J2" s="58"/>
      <c r="K2" s="58"/>
    </row>
    <row r="3" spans="1:11" s="12" customFormat="1" ht="89.25" x14ac:dyDescent="0.2">
      <c r="A3" s="6">
        <v>1</v>
      </c>
      <c r="B3" s="11" t="s">
        <v>34</v>
      </c>
      <c r="C3" s="11" t="s">
        <v>33</v>
      </c>
      <c r="D3" s="16" t="s">
        <v>35</v>
      </c>
      <c r="E3" s="17" t="s">
        <v>39</v>
      </c>
      <c r="F3" s="18">
        <v>30000</v>
      </c>
      <c r="G3" s="9" t="s">
        <v>26</v>
      </c>
      <c r="H3" s="9" t="s">
        <v>129</v>
      </c>
      <c r="I3" s="6" t="s">
        <v>25</v>
      </c>
      <c r="J3" s="10" t="s">
        <v>24</v>
      </c>
      <c r="K3" s="6"/>
    </row>
    <row r="4" spans="1:11" s="12" customFormat="1" ht="89.25" x14ac:dyDescent="0.2">
      <c r="A4" s="6">
        <f>1+A3</f>
        <v>2</v>
      </c>
      <c r="B4" s="11" t="s">
        <v>34</v>
      </c>
      <c r="C4" s="11" t="s">
        <v>33</v>
      </c>
      <c r="D4" s="16" t="s">
        <v>36</v>
      </c>
      <c r="E4" s="17" t="s">
        <v>40</v>
      </c>
      <c r="F4" s="18">
        <v>30000</v>
      </c>
      <c r="G4" s="9" t="s">
        <v>26</v>
      </c>
      <c r="H4" s="9" t="s">
        <v>129</v>
      </c>
      <c r="I4" s="6" t="s">
        <v>25</v>
      </c>
      <c r="J4" s="10" t="s">
        <v>24</v>
      </c>
      <c r="K4" s="6"/>
    </row>
    <row r="5" spans="1:11" s="12" customFormat="1" ht="89.25" x14ac:dyDescent="0.2">
      <c r="A5" s="6">
        <f t="shared" ref="A5:A15" si="0">1+A4</f>
        <v>3</v>
      </c>
      <c r="B5" s="11" t="s">
        <v>34</v>
      </c>
      <c r="C5" s="11" t="s">
        <v>33</v>
      </c>
      <c r="D5" s="16" t="s">
        <v>37</v>
      </c>
      <c r="E5" s="17" t="s">
        <v>41</v>
      </c>
      <c r="F5" s="18">
        <v>30000</v>
      </c>
      <c r="G5" s="9" t="s">
        <v>26</v>
      </c>
      <c r="H5" s="9" t="s">
        <v>129</v>
      </c>
      <c r="I5" s="6" t="s">
        <v>25</v>
      </c>
      <c r="J5" s="10" t="s">
        <v>24</v>
      </c>
      <c r="K5" s="6"/>
    </row>
    <row r="6" spans="1:11" s="12" customFormat="1" ht="89.25" x14ac:dyDescent="0.2">
      <c r="A6" s="6">
        <f t="shared" si="0"/>
        <v>4</v>
      </c>
      <c r="B6" s="11" t="s">
        <v>34</v>
      </c>
      <c r="C6" s="11" t="s">
        <v>33</v>
      </c>
      <c r="D6" s="11" t="s">
        <v>128</v>
      </c>
      <c r="E6" s="17" t="s">
        <v>42</v>
      </c>
      <c r="F6" s="18">
        <v>30000</v>
      </c>
      <c r="G6" s="9" t="s">
        <v>26</v>
      </c>
      <c r="H6" s="9" t="s">
        <v>129</v>
      </c>
      <c r="I6" s="6" t="s">
        <v>25</v>
      </c>
      <c r="J6" s="10" t="s">
        <v>24</v>
      </c>
      <c r="K6" s="6"/>
    </row>
    <row r="7" spans="1:11" s="12" customFormat="1" ht="89.25" x14ac:dyDescent="0.2">
      <c r="A7" s="6">
        <f t="shared" si="0"/>
        <v>5</v>
      </c>
      <c r="B7" s="11" t="s">
        <v>34</v>
      </c>
      <c r="C7" s="11" t="s">
        <v>33</v>
      </c>
      <c r="D7" s="16" t="s">
        <v>38</v>
      </c>
      <c r="E7" s="17" t="s">
        <v>43</v>
      </c>
      <c r="F7" s="18">
        <v>30000</v>
      </c>
      <c r="G7" s="9" t="s">
        <v>26</v>
      </c>
      <c r="H7" s="9" t="s">
        <v>129</v>
      </c>
      <c r="I7" s="6" t="s">
        <v>25</v>
      </c>
      <c r="J7" s="10" t="s">
        <v>24</v>
      </c>
      <c r="K7" s="6"/>
    </row>
    <row r="8" spans="1:11" ht="89.25" x14ac:dyDescent="0.2">
      <c r="A8" s="6">
        <f t="shared" si="0"/>
        <v>6</v>
      </c>
      <c r="B8" s="11" t="s">
        <v>135</v>
      </c>
      <c r="C8" s="11" t="s">
        <v>136</v>
      </c>
      <c r="D8" s="16" t="s">
        <v>137</v>
      </c>
      <c r="E8" s="28"/>
      <c r="F8" s="18">
        <v>2378</v>
      </c>
      <c r="G8" s="9" t="s">
        <v>138</v>
      </c>
      <c r="H8" s="9" t="s">
        <v>139</v>
      </c>
      <c r="I8" s="6" t="s">
        <v>140</v>
      </c>
      <c r="J8" s="29"/>
      <c r="K8" s="29"/>
    </row>
    <row r="9" spans="1:11" ht="89.25" x14ac:dyDescent="0.2">
      <c r="A9" s="6">
        <f t="shared" si="0"/>
        <v>7</v>
      </c>
      <c r="B9" s="11" t="s">
        <v>135</v>
      </c>
      <c r="C9" s="11" t="s">
        <v>136</v>
      </c>
      <c r="D9" s="16" t="s">
        <v>141</v>
      </c>
      <c r="E9" s="28"/>
      <c r="F9" s="18">
        <v>1413</v>
      </c>
      <c r="G9" s="9" t="s">
        <v>138</v>
      </c>
      <c r="H9" s="9" t="s">
        <v>139</v>
      </c>
      <c r="I9" s="6" t="s">
        <v>140</v>
      </c>
      <c r="J9" s="30"/>
      <c r="K9" s="30"/>
    </row>
    <row r="10" spans="1:11" ht="89.25" x14ac:dyDescent="0.2">
      <c r="A10" s="6">
        <f t="shared" si="0"/>
        <v>8</v>
      </c>
      <c r="B10" s="11" t="s">
        <v>135</v>
      </c>
      <c r="C10" s="11" t="s">
        <v>136</v>
      </c>
      <c r="D10" s="16" t="s">
        <v>142</v>
      </c>
      <c r="E10" s="28"/>
      <c r="F10" s="18">
        <v>1920</v>
      </c>
      <c r="G10" s="9" t="s">
        <v>138</v>
      </c>
      <c r="H10" s="9" t="s">
        <v>139</v>
      </c>
      <c r="I10" s="6" t="s">
        <v>140</v>
      </c>
      <c r="J10" s="30"/>
      <c r="K10" s="30"/>
    </row>
    <row r="11" spans="1:11" ht="89.25" x14ac:dyDescent="0.2">
      <c r="A11" s="6">
        <f t="shared" si="0"/>
        <v>9</v>
      </c>
      <c r="B11" s="11" t="s">
        <v>135</v>
      </c>
      <c r="C11" s="11" t="s">
        <v>136</v>
      </c>
      <c r="D11" s="16" t="s">
        <v>143</v>
      </c>
      <c r="E11" s="28"/>
      <c r="F11" s="18">
        <v>1019.8</v>
      </c>
      <c r="G11" s="9" t="s">
        <v>138</v>
      </c>
      <c r="H11" s="9" t="s">
        <v>139</v>
      </c>
      <c r="I11" s="6" t="s">
        <v>140</v>
      </c>
      <c r="J11" s="30"/>
      <c r="K11" s="30"/>
    </row>
    <row r="12" spans="1:11" ht="89.25" x14ac:dyDescent="0.2">
      <c r="A12" s="6">
        <f t="shared" si="0"/>
        <v>10</v>
      </c>
      <c r="B12" s="11" t="s">
        <v>135</v>
      </c>
      <c r="C12" s="11" t="s">
        <v>136</v>
      </c>
      <c r="D12" s="16" t="s">
        <v>144</v>
      </c>
      <c r="E12" s="28"/>
      <c r="F12" s="18">
        <v>1316</v>
      </c>
      <c r="G12" s="9" t="s">
        <v>138</v>
      </c>
      <c r="H12" s="9" t="s">
        <v>139</v>
      </c>
      <c r="I12" s="6" t="s">
        <v>140</v>
      </c>
      <c r="J12" s="30"/>
      <c r="K12" s="30"/>
    </row>
    <row r="13" spans="1:11" ht="89.25" x14ac:dyDescent="0.2">
      <c r="A13" s="6">
        <f t="shared" si="0"/>
        <v>11</v>
      </c>
      <c r="B13" s="11" t="s">
        <v>135</v>
      </c>
      <c r="C13" s="11" t="s">
        <v>136</v>
      </c>
      <c r="D13" s="16" t="s">
        <v>145</v>
      </c>
      <c r="E13" s="28"/>
      <c r="F13" s="18">
        <v>1696</v>
      </c>
      <c r="G13" s="9" t="s">
        <v>138</v>
      </c>
      <c r="H13" s="9" t="s">
        <v>139</v>
      </c>
      <c r="I13" s="6" t="s">
        <v>140</v>
      </c>
      <c r="J13" s="30"/>
      <c r="K13" s="30"/>
    </row>
    <row r="14" spans="1:11" ht="89.25" x14ac:dyDescent="0.2">
      <c r="A14" s="6">
        <f t="shared" si="0"/>
        <v>12</v>
      </c>
      <c r="B14" s="11" t="s">
        <v>135</v>
      </c>
      <c r="C14" s="11" t="s">
        <v>136</v>
      </c>
      <c r="D14" s="16" t="s">
        <v>146</v>
      </c>
      <c r="E14" s="28"/>
      <c r="F14" s="18">
        <v>1120</v>
      </c>
      <c r="G14" s="9" t="s">
        <v>138</v>
      </c>
      <c r="H14" s="9" t="s">
        <v>139</v>
      </c>
      <c r="I14" s="6" t="s">
        <v>140</v>
      </c>
      <c r="J14" s="30"/>
      <c r="K14" s="30"/>
    </row>
    <row r="15" spans="1:11" ht="89.25" x14ac:dyDescent="0.2">
      <c r="A15" s="6">
        <f t="shared" si="0"/>
        <v>13</v>
      </c>
      <c r="B15" s="11" t="s">
        <v>147</v>
      </c>
      <c r="C15" s="11" t="s">
        <v>136</v>
      </c>
      <c r="D15" s="16" t="s">
        <v>148</v>
      </c>
      <c r="E15" s="28"/>
      <c r="F15" s="18">
        <v>1814.5</v>
      </c>
      <c r="G15" s="9" t="s">
        <v>138</v>
      </c>
      <c r="H15" s="9" t="s">
        <v>139</v>
      </c>
      <c r="I15" s="6" t="s">
        <v>140</v>
      </c>
      <c r="J15" s="30"/>
      <c r="K15" s="30"/>
    </row>
    <row r="16" spans="1:11" ht="89.25" x14ac:dyDescent="0.2">
      <c r="B16" s="39" t="s">
        <v>204</v>
      </c>
      <c r="C16" s="39" t="s">
        <v>205</v>
      </c>
      <c r="D16" s="41" t="s">
        <v>206</v>
      </c>
      <c r="E16" s="42" t="s">
        <v>154</v>
      </c>
      <c r="F16" s="18">
        <v>22908</v>
      </c>
      <c r="G16" s="9" t="s">
        <v>207</v>
      </c>
      <c r="H16" s="9" t="s">
        <v>156</v>
      </c>
      <c r="I16" s="6" t="s">
        <v>208</v>
      </c>
      <c r="J16" s="40"/>
      <c r="K16" s="40"/>
    </row>
    <row r="17" spans="2:11" ht="63.75" x14ac:dyDescent="0.2">
      <c r="B17" s="39" t="s">
        <v>204</v>
      </c>
      <c r="C17" s="39" t="s">
        <v>209</v>
      </c>
      <c r="D17" s="41" t="s">
        <v>210</v>
      </c>
      <c r="E17" s="42" t="s">
        <v>211</v>
      </c>
      <c r="F17" s="18">
        <v>1800</v>
      </c>
      <c r="G17" s="9" t="s">
        <v>212</v>
      </c>
      <c r="H17" s="9" t="s">
        <v>156</v>
      </c>
      <c r="I17" s="6"/>
      <c r="J17" s="40"/>
      <c r="K17" s="40"/>
    </row>
    <row r="18" spans="2:11" ht="63.75" x14ac:dyDescent="0.2">
      <c r="B18" s="39" t="s">
        <v>204</v>
      </c>
      <c r="C18" s="39" t="s">
        <v>209</v>
      </c>
      <c r="D18" s="41" t="s">
        <v>210</v>
      </c>
      <c r="E18" s="42" t="s">
        <v>211</v>
      </c>
      <c r="F18" s="18">
        <v>1800</v>
      </c>
      <c r="G18" s="9" t="s">
        <v>212</v>
      </c>
      <c r="H18" s="9" t="s">
        <v>156</v>
      </c>
      <c r="I18" s="6"/>
      <c r="J18" s="40"/>
      <c r="K18" s="40"/>
    </row>
    <row r="19" spans="2:11" ht="102" x14ac:dyDescent="0.2">
      <c r="B19" s="39" t="s">
        <v>213</v>
      </c>
      <c r="C19" s="39" t="s">
        <v>214</v>
      </c>
      <c r="D19" s="41" t="s">
        <v>215</v>
      </c>
      <c r="E19" s="42" t="s">
        <v>154</v>
      </c>
      <c r="F19" s="18">
        <v>45158.49</v>
      </c>
      <c r="G19" s="9" t="s">
        <v>216</v>
      </c>
      <c r="H19" s="9" t="s">
        <v>156</v>
      </c>
      <c r="I19" s="6" t="s">
        <v>208</v>
      </c>
      <c r="J19" s="40"/>
      <c r="K19" s="40"/>
    </row>
    <row r="20" spans="2:11" ht="102" x14ac:dyDescent="0.2">
      <c r="B20" s="39" t="s">
        <v>217</v>
      </c>
      <c r="C20" s="39" t="s">
        <v>218</v>
      </c>
      <c r="D20" s="41" t="s">
        <v>219</v>
      </c>
      <c r="E20" s="42" t="s">
        <v>154</v>
      </c>
      <c r="F20" s="18">
        <v>12207.34</v>
      </c>
      <c r="G20" s="9" t="s">
        <v>216</v>
      </c>
      <c r="H20" s="9" t="s">
        <v>156</v>
      </c>
      <c r="I20" s="6" t="s">
        <v>208</v>
      </c>
      <c r="J20" s="40"/>
      <c r="K20" s="40"/>
    </row>
    <row r="21" spans="2:11" ht="102" x14ac:dyDescent="0.2">
      <c r="B21" s="39" t="s">
        <v>220</v>
      </c>
      <c r="C21" s="39" t="s">
        <v>221</v>
      </c>
      <c r="D21" s="41" t="s">
        <v>222</v>
      </c>
      <c r="E21" s="42" t="s">
        <v>154</v>
      </c>
      <c r="F21" s="18">
        <v>85400</v>
      </c>
      <c r="G21" s="9" t="s">
        <v>223</v>
      </c>
      <c r="H21" s="9" t="s">
        <v>156</v>
      </c>
      <c r="I21" s="6" t="s">
        <v>208</v>
      </c>
      <c r="J21" s="40"/>
      <c r="K21" s="40"/>
    </row>
    <row r="22" spans="2:11" ht="89.25" x14ac:dyDescent="0.2">
      <c r="B22" s="39" t="s">
        <v>224</v>
      </c>
      <c r="C22" s="39" t="s">
        <v>225</v>
      </c>
      <c r="D22" s="41">
        <v>1</v>
      </c>
      <c r="E22" s="42" t="s">
        <v>154</v>
      </c>
      <c r="F22" s="18">
        <v>1942.45</v>
      </c>
      <c r="G22" s="9" t="s">
        <v>155</v>
      </c>
      <c r="H22" s="9" t="s">
        <v>156</v>
      </c>
      <c r="I22" s="6" t="s">
        <v>208</v>
      </c>
      <c r="J22" s="40"/>
      <c r="K22" s="40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hyperlinks>
    <hyperlink ref="J3" r:id="rId1"/>
    <hyperlink ref="J4" r:id="rId2"/>
    <hyperlink ref="J5" r:id="rId3"/>
    <hyperlink ref="J6" r:id="rId4"/>
    <hyperlink ref="J7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5" zoomScaleNormal="100" workbookViewId="0">
      <selection activeCell="G40" sqref="G40"/>
    </sheetView>
  </sheetViews>
  <sheetFormatPr defaultColWidth="8.85546875" defaultRowHeight="12.75" x14ac:dyDescent="0.2"/>
  <cols>
    <col min="1" max="1" width="5" style="12" bestFit="1" customWidth="1"/>
    <col min="2" max="2" width="15.5703125" style="12" customWidth="1"/>
    <col min="3" max="3" width="37.5703125" style="12" customWidth="1"/>
    <col min="4" max="4" width="16.28515625" style="12" bestFit="1" customWidth="1"/>
    <col min="5" max="5" width="12" style="26" bestFit="1" customWidth="1"/>
    <col min="6" max="6" width="10.85546875" style="27" bestFit="1" customWidth="1"/>
    <col min="7" max="7" width="39.28515625" style="12" customWidth="1"/>
    <col min="8" max="8" width="21.85546875" style="12" customWidth="1"/>
    <col min="9" max="9" width="43" style="12" bestFit="1" customWidth="1"/>
    <col min="10" max="10" width="49.140625" style="12" bestFit="1" customWidth="1"/>
    <col min="11" max="11" width="13.85546875" style="12" customWidth="1"/>
    <col min="12" max="16384" width="8.85546875" style="12"/>
  </cols>
  <sheetData>
    <row r="1" spans="1:11" s="24" customFormat="1" x14ac:dyDescent="0.2">
      <c r="A1" s="67" t="s">
        <v>13</v>
      </c>
      <c r="B1" s="68" t="s">
        <v>0</v>
      </c>
      <c r="C1" s="69"/>
      <c r="D1" s="66" t="s">
        <v>1</v>
      </c>
      <c r="E1" s="66"/>
      <c r="F1" s="70" t="s">
        <v>2</v>
      </c>
      <c r="G1" s="66" t="s">
        <v>3</v>
      </c>
      <c r="H1" s="66" t="s">
        <v>4</v>
      </c>
      <c r="I1" s="65" t="s">
        <v>5</v>
      </c>
      <c r="J1" s="66" t="s">
        <v>6</v>
      </c>
      <c r="K1" s="66" t="s">
        <v>7</v>
      </c>
    </row>
    <row r="2" spans="1:11" s="24" customFormat="1" ht="25.5" x14ac:dyDescent="0.2">
      <c r="A2" s="67"/>
      <c r="B2" s="20" t="s">
        <v>8</v>
      </c>
      <c r="C2" s="21" t="s">
        <v>9</v>
      </c>
      <c r="D2" s="21" t="s">
        <v>10</v>
      </c>
      <c r="E2" s="22" t="s">
        <v>11</v>
      </c>
      <c r="F2" s="71"/>
      <c r="G2" s="66"/>
      <c r="H2" s="66"/>
      <c r="I2" s="65"/>
      <c r="J2" s="66"/>
      <c r="K2" s="66"/>
    </row>
    <row r="3" spans="1:11" ht="89.25" x14ac:dyDescent="0.2">
      <c r="A3" s="6">
        <v>1</v>
      </c>
      <c r="B3" s="11" t="s">
        <v>45</v>
      </c>
      <c r="C3" s="11" t="s">
        <v>44</v>
      </c>
      <c r="D3" s="11" t="s">
        <v>46</v>
      </c>
      <c r="E3" s="17" t="s">
        <v>47</v>
      </c>
      <c r="F3" s="18">
        <v>27648.79</v>
      </c>
      <c r="G3" s="9" t="s">
        <v>26</v>
      </c>
      <c r="H3" s="9" t="s">
        <v>129</v>
      </c>
      <c r="I3" s="6" t="s">
        <v>25</v>
      </c>
      <c r="J3" s="10" t="s">
        <v>24</v>
      </c>
      <c r="K3" s="6"/>
    </row>
    <row r="4" spans="1:11" ht="89.25" x14ac:dyDescent="0.2">
      <c r="A4" s="6">
        <f>1+A3</f>
        <v>2</v>
      </c>
      <c r="B4" s="11" t="s">
        <v>45</v>
      </c>
      <c r="C4" s="11" t="s">
        <v>44</v>
      </c>
      <c r="D4" s="11" t="s">
        <v>48</v>
      </c>
      <c r="E4" s="17" t="s">
        <v>49</v>
      </c>
      <c r="F4" s="18">
        <v>30000</v>
      </c>
      <c r="G4" s="9" t="s">
        <v>26</v>
      </c>
      <c r="H4" s="9" t="s">
        <v>129</v>
      </c>
      <c r="I4" s="6" t="s">
        <v>25</v>
      </c>
      <c r="J4" s="10" t="s">
        <v>24</v>
      </c>
      <c r="K4" s="6"/>
    </row>
    <row r="5" spans="1:11" ht="89.25" x14ac:dyDescent="0.2">
      <c r="A5" s="6">
        <f t="shared" ref="A5:A28" si="0">1+A4</f>
        <v>3</v>
      </c>
      <c r="B5" s="11" t="s">
        <v>45</v>
      </c>
      <c r="C5" s="11" t="s">
        <v>44</v>
      </c>
      <c r="D5" s="11" t="s">
        <v>50</v>
      </c>
      <c r="E5" s="17" t="s">
        <v>51</v>
      </c>
      <c r="F5" s="18">
        <v>28253.43</v>
      </c>
      <c r="G5" s="9" t="s">
        <v>26</v>
      </c>
      <c r="H5" s="9" t="s">
        <v>129</v>
      </c>
      <c r="I5" s="6" t="s">
        <v>25</v>
      </c>
      <c r="J5" s="10" t="s">
        <v>24</v>
      </c>
      <c r="K5" s="6"/>
    </row>
    <row r="6" spans="1:11" ht="76.5" x14ac:dyDescent="0.2">
      <c r="A6" s="6">
        <f t="shared" si="0"/>
        <v>4</v>
      </c>
      <c r="B6" s="11" t="s">
        <v>53</v>
      </c>
      <c r="C6" s="11" t="s">
        <v>52</v>
      </c>
      <c r="D6" s="11" t="s">
        <v>54</v>
      </c>
      <c r="E6" s="17" t="s">
        <v>57</v>
      </c>
      <c r="F6" s="18">
        <v>23486.83</v>
      </c>
      <c r="G6" s="9" t="s">
        <v>26</v>
      </c>
      <c r="H6" s="9" t="s">
        <v>129</v>
      </c>
      <c r="I6" s="6" t="s">
        <v>25</v>
      </c>
      <c r="J6" s="10" t="s">
        <v>24</v>
      </c>
      <c r="K6" s="6"/>
    </row>
    <row r="7" spans="1:11" ht="76.5" x14ac:dyDescent="0.2">
      <c r="A7" s="6">
        <f t="shared" si="0"/>
        <v>5</v>
      </c>
      <c r="B7" s="11" t="s">
        <v>53</v>
      </c>
      <c r="C7" s="11" t="s">
        <v>52</v>
      </c>
      <c r="D7" s="11" t="s">
        <v>55</v>
      </c>
      <c r="E7" s="17" t="s">
        <v>58</v>
      </c>
      <c r="F7" s="18">
        <v>30000</v>
      </c>
      <c r="G7" s="9" t="s">
        <v>26</v>
      </c>
      <c r="H7" s="9" t="s">
        <v>129</v>
      </c>
      <c r="I7" s="6" t="s">
        <v>25</v>
      </c>
      <c r="J7" s="10" t="s">
        <v>24</v>
      </c>
      <c r="K7" s="6"/>
    </row>
    <row r="8" spans="1:11" ht="76.5" x14ac:dyDescent="0.2">
      <c r="A8" s="6">
        <f t="shared" si="0"/>
        <v>6</v>
      </c>
      <c r="B8" s="11" t="s">
        <v>53</v>
      </c>
      <c r="C8" s="11" t="s">
        <v>52</v>
      </c>
      <c r="D8" s="16" t="s">
        <v>56</v>
      </c>
      <c r="E8" s="17" t="s">
        <v>59</v>
      </c>
      <c r="F8" s="18">
        <v>30000</v>
      </c>
      <c r="G8" s="9" t="s">
        <v>26</v>
      </c>
      <c r="H8" s="9" t="s">
        <v>129</v>
      </c>
      <c r="I8" s="6" t="s">
        <v>25</v>
      </c>
      <c r="J8" s="10" t="s">
        <v>24</v>
      </c>
      <c r="K8" s="6"/>
    </row>
    <row r="9" spans="1:11" ht="89.25" x14ac:dyDescent="0.2">
      <c r="A9" s="6">
        <f t="shared" si="0"/>
        <v>7</v>
      </c>
      <c r="B9" s="11" t="s">
        <v>61</v>
      </c>
      <c r="C9" s="11" t="s">
        <v>60</v>
      </c>
      <c r="D9" s="11" t="s">
        <v>62</v>
      </c>
      <c r="E9" s="17" t="s">
        <v>63</v>
      </c>
      <c r="F9" s="18">
        <v>30000</v>
      </c>
      <c r="G9" s="9" t="s">
        <v>26</v>
      </c>
      <c r="H9" s="9" t="s">
        <v>129</v>
      </c>
      <c r="I9" s="6" t="s">
        <v>25</v>
      </c>
      <c r="J9" s="10" t="s">
        <v>24</v>
      </c>
      <c r="K9" s="6"/>
    </row>
    <row r="10" spans="1:11" ht="89.25" x14ac:dyDescent="0.2">
      <c r="A10" s="6">
        <f t="shared" si="0"/>
        <v>8</v>
      </c>
      <c r="B10" s="11" t="s">
        <v>61</v>
      </c>
      <c r="C10" s="11" t="s">
        <v>60</v>
      </c>
      <c r="D10" s="16" t="s">
        <v>64</v>
      </c>
      <c r="E10" s="17" t="s">
        <v>67</v>
      </c>
      <c r="F10" s="18">
        <v>30000</v>
      </c>
      <c r="G10" s="9" t="s">
        <v>26</v>
      </c>
      <c r="H10" s="9" t="s">
        <v>129</v>
      </c>
      <c r="I10" s="6" t="s">
        <v>25</v>
      </c>
      <c r="J10" s="10" t="s">
        <v>24</v>
      </c>
      <c r="K10" s="6"/>
    </row>
    <row r="11" spans="1:11" ht="89.25" x14ac:dyDescent="0.2">
      <c r="A11" s="6">
        <f t="shared" si="0"/>
        <v>9</v>
      </c>
      <c r="B11" s="11" t="s">
        <v>61</v>
      </c>
      <c r="C11" s="11" t="s">
        <v>60</v>
      </c>
      <c r="D11" s="11" t="s">
        <v>65</v>
      </c>
      <c r="E11" s="17" t="s">
        <v>68</v>
      </c>
      <c r="F11" s="18">
        <v>29943.87</v>
      </c>
      <c r="G11" s="9" t="s">
        <v>26</v>
      </c>
      <c r="H11" s="9" t="s">
        <v>129</v>
      </c>
      <c r="I11" s="6" t="s">
        <v>25</v>
      </c>
      <c r="J11" s="10" t="s">
        <v>24</v>
      </c>
      <c r="K11" s="6"/>
    </row>
    <row r="12" spans="1:11" s="25" customFormat="1" ht="89.25" x14ac:dyDescent="0.2">
      <c r="A12" s="6">
        <f t="shared" si="0"/>
        <v>10</v>
      </c>
      <c r="B12" s="11" t="s">
        <v>61</v>
      </c>
      <c r="C12" s="11" t="s">
        <v>60</v>
      </c>
      <c r="D12" s="16" t="s">
        <v>66</v>
      </c>
      <c r="E12" s="17" t="s">
        <v>69</v>
      </c>
      <c r="F12" s="23">
        <v>30000</v>
      </c>
      <c r="G12" s="9" t="s">
        <v>26</v>
      </c>
      <c r="H12" s="9" t="s">
        <v>129</v>
      </c>
      <c r="I12" s="6" t="s">
        <v>25</v>
      </c>
      <c r="J12" s="10" t="s">
        <v>24</v>
      </c>
      <c r="K12" s="6"/>
    </row>
    <row r="13" spans="1:11" ht="76.5" x14ac:dyDescent="0.2">
      <c r="A13" s="6">
        <f t="shared" si="0"/>
        <v>11</v>
      </c>
      <c r="B13" s="11" t="s">
        <v>71</v>
      </c>
      <c r="C13" s="11" t="s">
        <v>70</v>
      </c>
      <c r="D13" s="11" t="s">
        <v>72</v>
      </c>
      <c r="E13" s="17" t="s">
        <v>73</v>
      </c>
      <c r="F13" s="23">
        <v>29924.92</v>
      </c>
      <c r="G13" s="9" t="s">
        <v>26</v>
      </c>
      <c r="H13" s="9" t="s">
        <v>129</v>
      </c>
      <c r="I13" s="6" t="s">
        <v>25</v>
      </c>
      <c r="J13" s="10" t="s">
        <v>24</v>
      </c>
      <c r="K13" s="6"/>
    </row>
    <row r="14" spans="1:11" ht="76.5" x14ac:dyDescent="0.2">
      <c r="A14" s="6">
        <f t="shared" si="0"/>
        <v>12</v>
      </c>
      <c r="B14" s="11" t="s">
        <v>71</v>
      </c>
      <c r="C14" s="11" t="s">
        <v>70</v>
      </c>
      <c r="D14" s="11" t="s">
        <v>74</v>
      </c>
      <c r="E14" s="17" t="s">
        <v>75</v>
      </c>
      <c r="F14" s="23">
        <v>28406.400000000001</v>
      </c>
      <c r="G14" s="9" t="s">
        <v>26</v>
      </c>
      <c r="H14" s="9" t="s">
        <v>129</v>
      </c>
      <c r="I14" s="6" t="s">
        <v>25</v>
      </c>
      <c r="J14" s="10" t="s">
        <v>24</v>
      </c>
      <c r="K14" s="6"/>
    </row>
    <row r="15" spans="1:11" ht="89.25" x14ac:dyDescent="0.2">
      <c r="A15" s="6">
        <f t="shared" si="0"/>
        <v>13</v>
      </c>
      <c r="B15" s="11" t="s">
        <v>77</v>
      </c>
      <c r="C15" s="11" t="s">
        <v>76</v>
      </c>
      <c r="D15" s="11" t="s">
        <v>78</v>
      </c>
      <c r="E15" s="17" t="s">
        <v>79</v>
      </c>
      <c r="F15" s="23">
        <v>21003.34</v>
      </c>
      <c r="G15" s="9" t="s">
        <v>26</v>
      </c>
      <c r="H15" s="9" t="s">
        <v>129</v>
      </c>
      <c r="I15" s="6" t="s">
        <v>25</v>
      </c>
      <c r="J15" s="10" t="s">
        <v>24</v>
      </c>
      <c r="K15" s="6"/>
    </row>
    <row r="16" spans="1:11" ht="89.25" x14ac:dyDescent="0.2">
      <c r="A16" s="6">
        <f t="shared" si="0"/>
        <v>14</v>
      </c>
      <c r="B16" s="11" t="s">
        <v>77</v>
      </c>
      <c r="C16" s="11" t="s">
        <v>76</v>
      </c>
      <c r="D16" s="11" t="s">
        <v>80</v>
      </c>
      <c r="E16" s="17" t="s">
        <v>81</v>
      </c>
      <c r="F16" s="23">
        <v>26661.06</v>
      </c>
      <c r="G16" s="9" t="s">
        <v>26</v>
      </c>
      <c r="H16" s="9" t="s">
        <v>129</v>
      </c>
      <c r="I16" s="6" t="s">
        <v>25</v>
      </c>
      <c r="J16" s="10" t="s">
        <v>24</v>
      </c>
      <c r="K16" s="6"/>
    </row>
    <row r="17" spans="1:11" ht="89.25" x14ac:dyDescent="0.2">
      <c r="A17" s="6">
        <f t="shared" si="0"/>
        <v>15</v>
      </c>
      <c r="B17" s="11" t="s">
        <v>77</v>
      </c>
      <c r="C17" s="11" t="s">
        <v>76</v>
      </c>
      <c r="D17" s="11" t="s">
        <v>82</v>
      </c>
      <c r="E17" s="17" t="s">
        <v>83</v>
      </c>
      <c r="F17" s="23">
        <v>30000</v>
      </c>
      <c r="G17" s="9" t="s">
        <v>26</v>
      </c>
      <c r="H17" s="9" t="s">
        <v>129</v>
      </c>
      <c r="I17" s="6" t="s">
        <v>25</v>
      </c>
      <c r="J17" s="10" t="s">
        <v>24</v>
      </c>
      <c r="K17" s="6"/>
    </row>
    <row r="18" spans="1:11" ht="89.25" x14ac:dyDescent="0.2">
      <c r="A18" s="6">
        <f t="shared" si="0"/>
        <v>16</v>
      </c>
      <c r="B18" s="11" t="s">
        <v>77</v>
      </c>
      <c r="C18" s="11" t="s">
        <v>76</v>
      </c>
      <c r="D18" s="11" t="s">
        <v>84</v>
      </c>
      <c r="E18" s="17" t="s">
        <v>85</v>
      </c>
      <c r="F18" s="23">
        <v>24055.94</v>
      </c>
      <c r="G18" s="9" t="s">
        <v>26</v>
      </c>
      <c r="H18" s="9" t="s">
        <v>129</v>
      </c>
      <c r="I18" s="6" t="s">
        <v>25</v>
      </c>
      <c r="J18" s="10" t="s">
        <v>24</v>
      </c>
      <c r="K18" s="6"/>
    </row>
    <row r="19" spans="1:11" ht="89.25" x14ac:dyDescent="0.2">
      <c r="A19" s="6">
        <f t="shared" si="0"/>
        <v>17</v>
      </c>
      <c r="B19" s="11" t="s">
        <v>77</v>
      </c>
      <c r="C19" s="11" t="s">
        <v>76</v>
      </c>
      <c r="D19" s="11" t="s">
        <v>86</v>
      </c>
      <c r="E19" s="17" t="s">
        <v>87</v>
      </c>
      <c r="F19" s="23">
        <v>26994.74</v>
      </c>
      <c r="G19" s="9" t="s">
        <v>26</v>
      </c>
      <c r="H19" s="9" t="s">
        <v>129</v>
      </c>
      <c r="I19" s="6" t="s">
        <v>25</v>
      </c>
      <c r="J19" s="10" t="s">
        <v>24</v>
      </c>
      <c r="K19" s="6"/>
    </row>
    <row r="20" spans="1:11" ht="89.25" x14ac:dyDescent="0.2">
      <c r="A20" s="6">
        <f t="shared" si="0"/>
        <v>18</v>
      </c>
      <c r="B20" s="11" t="s">
        <v>77</v>
      </c>
      <c r="C20" s="11" t="s">
        <v>76</v>
      </c>
      <c r="D20" s="11" t="s">
        <v>88</v>
      </c>
      <c r="E20" s="17" t="s">
        <v>89</v>
      </c>
      <c r="F20" s="23">
        <v>29519.14</v>
      </c>
      <c r="G20" s="9" t="s">
        <v>26</v>
      </c>
      <c r="H20" s="9" t="s">
        <v>129</v>
      </c>
      <c r="I20" s="6" t="s">
        <v>25</v>
      </c>
      <c r="J20" s="10" t="s">
        <v>24</v>
      </c>
      <c r="K20" s="6"/>
    </row>
    <row r="21" spans="1:11" ht="89.25" x14ac:dyDescent="0.2">
      <c r="A21" s="6">
        <f t="shared" si="0"/>
        <v>19</v>
      </c>
      <c r="B21" s="11" t="s">
        <v>149</v>
      </c>
      <c r="C21" s="11" t="s">
        <v>150</v>
      </c>
      <c r="D21" s="11" t="s">
        <v>151</v>
      </c>
      <c r="E21" s="28"/>
      <c r="F21" s="23">
        <v>1242.2</v>
      </c>
      <c r="G21" s="9" t="s">
        <v>138</v>
      </c>
      <c r="H21" s="9" t="s">
        <v>139</v>
      </c>
      <c r="I21" s="6" t="s">
        <v>140</v>
      </c>
      <c r="J21" s="31"/>
      <c r="K21" s="31"/>
    </row>
    <row r="22" spans="1:11" ht="89.25" x14ac:dyDescent="0.2">
      <c r="A22" s="6">
        <f t="shared" si="0"/>
        <v>20</v>
      </c>
      <c r="B22" s="11" t="s">
        <v>149</v>
      </c>
      <c r="C22" s="11" t="s">
        <v>150</v>
      </c>
      <c r="D22" s="11" t="s">
        <v>151</v>
      </c>
      <c r="E22" s="32"/>
      <c r="F22" s="23">
        <v>1247.77</v>
      </c>
      <c r="G22" s="9" t="s">
        <v>138</v>
      </c>
      <c r="H22" s="9" t="s">
        <v>139</v>
      </c>
      <c r="I22" s="6" t="s">
        <v>140</v>
      </c>
      <c r="J22" s="29"/>
      <c r="K22" s="30"/>
    </row>
    <row r="23" spans="1:11" ht="89.25" x14ac:dyDescent="0.2">
      <c r="A23" s="6">
        <f t="shared" si="0"/>
        <v>21</v>
      </c>
      <c r="B23" s="11" t="s">
        <v>204</v>
      </c>
      <c r="C23" s="11" t="s">
        <v>205</v>
      </c>
      <c r="D23" s="41" t="s">
        <v>219</v>
      </c>
      <c r="E23" s="42" t="s">
        <v>154</v>
      </c>
      <c r="F23" s="23">
        <v>12033.49</v>
      </c>
      <c r="G23" s="9" t="s">
        <v>207</v>
      </c>
      <c r="H23" s="9" t="s">
        <v>156</v>
      </c>
      <c r="I23" s="6" t="s">
        <v>208</v>
      </c>
      <c r="J23" s="29"/>
      <c r="K23" s="29"/>
    </row>
    <row r="24" spans="1:11" ht="89.25" x14ac:dyDescent="0.2">
      <c r="A24" s="6">
        <f t="shared" si="0"/>
        <v>22</v>
      </c>
      <c r="B24" s="11" t="s">
        <v>226</v>
      </c>
      <c r="C24" s="11" t="s">
        <v>227</v>
      </c>
      <c r="D24" s="41" t="s">
        <v>228</v>
      </c>
      <c r="E24" s="42">
        <v>357170448</v>
      </c>
      <c r="F24" s="23">
        <v>24430.29</v>
      </c>
      <c r="G24" s="9" t="s">
        <v>229</v>
      </c>
      <c r="H24" s="9" t="s">
        <v>156</v>
      </c>
      <c r="I24" s="6" t="s">
        <v>208</v>
      </c>
      <c r="J24" s="29"/>
      <c r="K24" s="29"/>
    </row>
    <row r="25" spans="1:11" ht="127.5" x14ac:dyDescent="0.2">
      <c r="A25" s="6">
        <f t="shared" si="0"/>
        <v>23</v>
      </c>
      <c r="B25" s="11" t="s">
        <v>230</v>
      </c>
      <c r="C25" s="11" t="s">
        <v>231</v>
      </c>
      <c r="D25" s="39" t="s">
        <v>232</v>
      </c>
      <c r="E25" s="42" t="s">
        <v>154</v>
      </c>
      <c r="F25" s="23">
        <v>87200</v>
      </c>
      <c r="G25" s="9" t="s">
        <v>233</v>
      </c>
      <c r="H25" s="9" t="s">
        <v>156</v>
      </c>
      <c r="I25" s="6" t="s">
        <v>157</v>
      </c>
      <c r="J25" s="29"/>
      <c r="K25" s="29"/>
    </row>
    <row r="26" spans="1:11" ht="38.25" x14ac:dyDescent="0.2">
      <c r="A26" s="6">
        <f t="shared" si="0"/>
        <v>24</v>
      </c>
      <c r="B26" s="11" t="s">
        <v>234</v>
      </c>
      <c r="C26" s="11" t="s">
        <v>235</v>
      </c>
      <c r="D26" s="39" t="s">
        <v>236</v>
      </c>
      <c r="E26" s="42" t="s">
        <v>237</v>
      </c>
      <c r="F26" s="23">
        <v>1900</v>
      </c>
      <c r="G26" s="9"/>
      <c r="H26" s="9" t="s">
        <v>156</v>
      </c>
      <c r="I26" s="6"/>
      <c r="J26" s="29"/>
      <c r="K26" s="29"/>
    </row>
    <row r="27" spans="1:11" ht="51" x14ac:dyDescent="0.25">
      <c r="A27" s="6">
        <f t="shared" si="0"/>
        <v>25</v>
      </c>
      <c r="B27" s="11" t="s">
        <v>238</v>
      </c>
      <c r="C27" s="11" t="s">
        <v>239</v>
      </c>
      <c r="D27" s="39" t="s">
        <v>240</v>
      </c>
      <c r="E27" s="42">
        <v>356970442</v>
      </c>
      <c r="F27" s="23">
        <v>2000</v>
      </c>
      <c r="G27" s="9" t="s">
        <v>241</v>
      </c>
      <c r="H27" s="9" t="s">
        <v>163</v>
      </c>
      <c r="I27" s="6" t="s">
        <v>242</v>
      </c>
      <c r="J27" s="49"/>
      <c r="K27" s="49"/>
    </row>
    <row r="28" spans="1:11" ht="51" x14ac:dyDescent="0.25">
      <c r="A28" s="6">
        <f t="shared" si="0"/>
        <v>26</v>
      </c>
      <c r="B28" s="11" t="s">
        <v>238</v>
      </c>
      <c r="C28" s="11" t="s">
        <v>239</v>
      </c>
      <c r="D28" s="39" t="s">
        <v>243</v>
      </c>
      <c r="E28" s="42">
        <v>358090447</v>
      </c>
      <c r="F28" s="23">
        <v>7973.36</v>
      </c>
      <c r="G28" s="9" t="s">
        <v>241</v>
      </c>
      <c r="H28" s="9" t="s">
        <v>163</v>
      </c>
      <c r="I28" s="6" t="s">
        <v>242</v>
      </c>
      <c r="J28" s="49"/>
      <c r="K28" s="49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8" zoomScaleNormal="100" workbookViewId="0">
      <selection activeCell="C83" sqref="C83"/>
    </sheetView>
  </sheetViews>
  <sheetFormatPr defaultColWidth="8.85546875" defaultRowHeight="12.75" x14ac:dyDescent="0.2"/>
  <cols>
    <col min="1" max="1" width="8.85546875" style="12"/>
    <col min="2" max="2" width="14.5703125" style="12" bestFit="1" customWidth="1"/>
    <col min="3" max="3" width="34.140625" style="12" customWidth="1"/>
    <col min="4" max="4" width="16.28515625" style="12" bestFit="1" customWidth="1"/>
    <col min="5" max="5" width="15.42578125" style="26" bestFit="1" customWidth="1"/>
    <col min="6" max="6" width="11.7109375" style="27" bestFit="1" customWidth="1"/>
    <col min="7" max="7" width="37" style="12" customWidth="1"/>
    <col min="8" max="8" width="21.85546875" style="12" customWidth="1"/>
    <col min="9" max="9" width="43" style="12" bestFit="1" customWidth="1"/>
    <col min="10" max="10" width="49.140625" style="12" bestFit="1" customWidth="1"/>
    <col min="11" max="11" width="13.85546875" style="12" customWidth="1"/>
    <col min="12" max="16384" width="8.85546875" style="12"/>
  </cols>
  <sheetData>
    <row r="1" spans="1:11" s="24" customFormat="1" x14ac:dyDescent="0.2">
      <c r="A1" s="67" t="s">
        <v>13</v>
      </c>
      <c r="B1" s="67" t="s">
        <v>0</v>
      </c>
      <c r="C1" s="67"/>
      <c r="D1" s="66" t="s">
        <v>1</v>
      </c>
      <c r="E1" s="66"/>
      <c r="F1" s="72" t="s">
        <v>2</v>
      </c>
      <c r="G1" s="66" t="s">
        <v>3</v>
      </c>
      <c r="H1" s="66" t="s">
        <v>4</v>
      </c>
      <c r="I1" s="66" t="s">
        <v>5</v>
      </c>
      <c r="J1" s="66" t="s">
        <v>6</v>
      </c>
      <c r="K1" s="66" t="s">
        <v>7</v>
      </c>
    </row>
    <row r="2" spans="1:11" s="24" customFormat="1" ht="25.5" x14ac:dyDescent="0.2">
      <c r="A2" s="67"/>
      <c r="B2" s="20" t="s">
        <v>8</v>
      </c>
      <c r="C2" s="21" t="s">
        <v>9</v>
      </c>
      <c r="D2" s="21" t="s">
        <v>10</v>
      </c>
      <c r="E2" s="22" t="s">
        <v>11</v>
      </c>
      <c r="F2" s="72"/>
      <c r="G2" s="66"/>
      <c r="H2" s="66"/>
      <c r="I2" s="66"/>
      <c r="J2" s="66"/>
      <c r="K2" s="66"/>
    </row>
    <row r="3" spans="1:11" ht="102" x14ac:dyDescent="0.2">
      <c r="A3" s="6">
        <v>1</v>
      </c>
      <c r="B3" s="11" t="s">
        <v>91</v>
      </c>
      <c r="C3" s="11" t="s">
        <v>90</v>
      </c>
      <c r="D3" s="11" t="s">
        <v>97</v>
      </c>
      <c r="E3" s="17" t="s">
        <v>92</v>
      </c>
      <c r="F3" s="18">
        <v>30000</v>
      </c>
      <c r="G3" s="9" t="s">
        <v>26</v>
      </c>
      <c r="H3" s="9" t="s">
        <v>129</v>
      </c>
      <c r="I3" s="6" t="s">
        <v>25</v>
      </c>
      <c r="J3" s="10" t="s">
        <v>24</v>
      </c>
      <c r="K3" s="6"/>
    </row>
    <row r="4" spans="1:11" ht="102" x14ac:dyDescent="0.2">
      <c r="A4" s="6">
        <f>1+A3</f>
        <v>2</v>
      </c>
      <c r="B4" s="11" t="s">
        <v>91</v>
      </c>
      <c r="C4" s="11" t="s">
        <v>90</v>
      </c>
      <c r="D4" s="11" t="s">
        <v>93</v>
      </c>
      <c r="E4" s="17" t="s">
        <v>94</v>
      </c>
      <c r="F4" s="18">
        <v>28759.3</v>
      </c>
      <c r="G4" s="9" t="s">
        <v>26</v>
      </c>
      <c r="H4" s="9" t="s">
        <v>129</v>
      </c>
      <c r="I4" s="6" t="s">
        <v>25</v>
      </c>
      <c r="J4" s="10" t="s">
        <v>24</v>
      </c>
      <c r="K4" s="6"/>
    </row>
    <row r="5" spans="1:11" ht="102" x14ac:dyDescent="0.2">
      <c r="A5" s="6">
        <f t="shared" ref="A5:A19" si="0">1+A4</f>
        <v>3</v>
      </c>
      <c r="B5" s="11" t="s">
        <v>91</v>
      </c>
      <c r="C5" s="11" t="s">
        <v>90</v>
      </c>
      <c r="D5" s="11" t="s">
        <v>95</v>
      </c>
      <c r="E5" s="17" t="s">
        <v>96</v>
      </c>
      <c r="F5" s="18">
        <v>30000</v>
      </c>
      <c r="G5" s="9" t="s">
        <v>26</v>
      </c>
      <c r="H5" s="9" t="s">
        <v>129</v>
      </c>
      <c r="I5" s="6" t="s">
        <v>25</v>
      </c>
      <c r="J5" s="10" t="s">
        <v>24</v>
      </c>
      <c r="K5" s="6"/>
    </row>
    <row r="6" spans="1:11" ht="89.25" x14ac:dyDescent="0.2">
      <c r="A6" s="6">
        <f t="shared" si="0"/>
        <v>4</v>
      </c>
      <c r="B6" s="11" t="s">
        <v>99</v>
      </c>
      <c r="C6" s="11" t="s">
        <v>98</v>
      </c>
      <c r="D6" s="11" t="s">
        <v>100</v>
      </c>
      <c r="E6" s="17" t="s">
        <v>101</v>
      </c>
      <c r="F6" s="18">
        <v>28650.25</v>
      </c>
      <c r="G6" s="9" t="s">
        <v>26</v>
      </c>
      <c r="H6" s="9" t="s">
        <v>129</v>
      </c>
      <c r="I6" s="6" t="s">
        <v>25</v>
      </c>
      <c r="J6" s="10" t="s">
        <v>24</v>
      </c>
      <c r="K6" s="6"/>
    </row>
    <row r="7" spans="1:11" ht="89.25" x14ac:dyDescent="0.2">
      <c r="A7" s="6">
        <f t="shared" si="0"/>
        <v>5</v>
      </c>
      <c r="B7" s="11" t="s">
        <v>99</v>
      </c>
      <c r="C7" s="11" t="s">
        <v>98</v>
      </c>
      <c r="D7" s="11" t="s">
        <v>102</v>
      </c>
      <c r="E7" s="17" t="s">
        <v>103</v>
      </c>
      <c r="F7" s="18">
        <v>30000</v>
      </c>
      <c r="G7" s="9" t="s">
        <v>26</v>
      </c>
      <c r="H7" s="9" t="s">
        <v>129</v>
      </c>
      <c r="I7" s="6" t="s">
        <v>25</v>
      </c>
      <c r="J7" s="10" t="s">
        <v>24</v>
      </c>
      <c r="K7" s="6"/>
    </row>
    <row r="8" spans="1:11" ht="89.25" x14ac:dyDescent="0.2">
      <c r="A8" s="6">
        <f t="shared" si="0"/>
        <v>6</v>
      </c>
      <c r="B8" s="11" t="s">
        <v>105</v>
      </c>
      <c r="C8" s="11" t="s">
        <v>104</v>
      </c>
      <c r="D8" s="11" t="s">
        <v>106</v>
      </c>
      <c r="E8" s="17" t="s">
        <v>107</v>
      </c>
      <c r="F8" s="18">
        <v>25586.38</v>
      </c>
      <c r="G8" s="9" t="s">
        <v>26</v>
      </c>
      <c r="H8" s="9" t="s">
        <v>129</v>
      </c>
      <c r="I8" s="6" t="s">
        <v>25</v>
      </c>
      <c r="J8" s="10" t="s">
        <v>24</v>
      </c>
      <c r="K8" s="6"/>
    </row>
    <row r="9" spans="1:11" ht="89.25" x14ac:dyDescent="0.2">
      <c r="A9" s="6">
        <f t="shared" si="0"/>
        <v>7</v>
      </c>
      <c r="B9" s="11" t="s">
        <v>109</v>
      </c>
      <c r="C9" s="11" t="s">
        <v>108</v>
      </c>
      <c r="D9" s="11" t="s">
        <v>110</v>
      </c>
      <c r="E9" s="17" t="s">
        <v>120</v>
      </c>
      <c r="F9" s="18">
        <v>267041.5</v>
      </c>
      <c r="G9" s="9" t="s">
        <v>26</v>
      </c>
      <c r="H9" s="9" t="s">
        <v>129</v>
      </c>
      <c r="I9" s="6" t="s">
        <v>25</v>
      </c>
      <c r="J9" s="10" t="s">
        <v>24</v>
      </c>
      <c r="K9" s="6"/>
    </row>
    <row r="10" spans="1:11" ht="89.25" x14ac:dyDescent="0.2">
      <c r="A10" s="6">
        <f t="shared" si="0"/>
        <v>8</v>
      </c>
      <c r="B10" s="11" t="s">
        <v>109</v>
      </c>
      <c r="C10" s="11" t="s">
        <v>108</v>
      </c>
      <c r="D10" s="16" t="s">
        <v>111</v>
      </c>
      <c r="E10" s="17" t="s">
        <v>121</v>
      </c>
      <c r="F10" s="18">
        <v>62379.05</v>
      </c>
      <c r="G10" s="9" t="s">
        <v>26</v>
      </c>
      <c r="H10" s="9" t="s">
        <v>129</v>
      </c>
      <c r="I10" s="6" t="s">
        <v>25</v>
      </c>
      <c r="J10" s="10" t="s">
        <v>24</v>
      </c>
      <c r="K10" s="6"/>
    </row>
    <row r="11" spans="1:11" ht="89.25" x14ac:dyDescent="0.2">
      <c r="A11" s="6">
        <f t="shared" si="0"/>
        <v>9</v>
      </c>
      <c r="B11" s="11" t="s">
        <v>109</v>
      </c>
      <c r="C11" s="11" t="s">
        <v>108</v>
      </c>
      <c r="D11" s="16" t="s">
        <v>112</v>
      </c>
      <c r="E11" s="17" t="s">
        <v>119</v>
      </c>
      <c r="F11" s="18">
        <v>120931.35</v>
      </c>
      <c r="G11" s="9" t="s">
        <v>26</v>
      </c>
      <c r="H11" s="9" t="s">
        <v>129</v>
      </c>
      <c r="I11" s="6" t="s">
        <v>25</v>
      </c>
      <c r="J11" s="10" t="s">
        <v>24</v>
      </c>
      <c r="K11" s="6"/>
    </row>
    <row r="12" spans="1:11" ht="89.25" x14ac:dyDescent="0.2">
      <c r="A12" s="6">
        <f t="shared" si="0"/>
        <v>10</v>
      </c>
      <c r="B12" s="11" t="s">
        <v>109</v>
      </c>
      <c r="C12" s="11" t="s">
        <v>108</v>
      </c>
      <c r="D12" s="11" t="s">
        <v>113</v>
      </c>
      <c r="E12" s="17" t="s">
        <v>122</v>
      </c>
      <c r="F12" s="18">
        <v>67163.23</v>
      </c>
      <c r="G12" s="9" t="s">
        <v>26</v>
      </c>
      <c r="H12" s="9" t="s">
        <v>129</v>
      </c>
      <c r="I12" s="6" t="s">
        <v>25</v>
      </c>
      <c r="J12" s="10" t="s">
        <v>24</v>
      </c>
      <c r="K12" s="6"/>
    </row>
    <row r="13" spans="1:11" ht="89.25" x14ac:dyDescent="0.2">
      <c r="A13" s="6">
        <f t="shared" si="0"/>
        <v>11</v>
      </c>
      <c r="B13" s="11" t="s">
        <v>109</v>
      </c>
      <c r="C13" s="11" t="s">
        <v>108</v>
      </c>
      <c r="D13" s="11" t="s">
        <v>114</v>
      </c>
      <c r="E13" s="17" t="s">
        <v>123</v>
      </c>
      <c r="F13" s="18">
        <v>86293.75</v>
      </c>
      <c r="G13" s="9" t="s">
        <v>26</v>
      </c>
      <c r="H13" s="9" t="s">
        <v>129</v>
      </c>
      <c r="I13" s="6" t="s">
        <v>25</v>
      </c>
      <c r="J13" s="10" t="s">
        <v>24</v>
      </c>
      <c r="K13" s="6"/>
    </row>
    <row r="14" spans="1:11" ht="89.25" x14ac:dyDescent="0.2">
      <c r="A14" s="6">
        <f t="shared" si="0"/>
        <v>12</v>
      </c>
      <c r="B14" s="11" t="s">
        <v>109</v>
      </c>
      <c r="C14" s="11" t="s">
        <v>108</v>
      </c>
      <c r="D14" s="11" t="s">
        <v>115</v>
      </c>
      <c r="E14" s="17" t="s">
        <v>124</v>
      </c>
      <c r="F14" s="18">
        <v>89414.28</v>
      </c>
      <c r="G14" s="9" t="s">
        <v>26</v>
      </c>
      <c r="H14" s="9" t="s">
        <v>129</v>
      </c>
      <c r="I14" s="6" t="s">
        <v>25</v>
      </c>
      <c r="J14" s="10" t="s">
        <v>24</v>
      </c>
      <c r="K14" s="6"/>
    </row>
    <row r="15" spans="1:11" ht="89.25" x14ac:dyDescent="0.2">
      <c r="A15" s="6">
        <f t="shared" si="0"/>
        <v>13</v>
      </c>
      <c r="B15" s="11" t="s">
        <v>109</v>
      </c>
      <c r="C15" s="11" t="s">
        <v>108</v>
      </c>
      <c r="D15" s="11" t="s">
        <v>116</v>
      </c>
      <c r="E15" s="17" t="s">
        <v>125</v>
      </c>
      <c r="F15" s="18">
        <v>43601.61</v>
      </c>
      <c r="G15" s="9" t="s">
        <v>26</v>
      </c>
      <c r="H15" s="9" t="s">
        <v>129</v>
      </c>
      <c r="I15" s="6" t="s">
        <v>25</v>
      </c>
      <c r="J15" s="10" t="s">
        <v>24</v>
      </c>
      <c r="K15" s="6"/>
    </row>
    <row r="16" spans="1:11" ht="89.25" x14ac:dyDescent="0.2">
      <c r="A16" s="6">
        <f t="shared" si="0"/>
        <v>14</v>
      </c>
      <c r="B16" s="11" t="s">
        <v>109</v>
      </c>
      <c r="C16" s="11" t="s">
        <v>108</v>
      </c>
      <c r="D16" s="11" t="s">
        <v>16</v>
      </c>
      <c r="E16" s="7" t="s">
        <v>17</v>
      </c>
      <c r="F16" s="18">
        <v>50329.26</v>
      </c>
      <c r="G16" s="9" t="s">
        <v>26</v>
      </c>
      <c r="H16" s="9" t="s">
        <v>129</v>
      </c>
      <c r="I16" s="6" t="s">
        <v>25</v>
      </c>
      <c r="J16" s="10" t="s">
        <v>24</v>
      </c>
      <c r="K16" s="6"/>
    </row>
    <row r="17" spans="1:11" ht="89.25" x14ac:dyDescent="0.2">
      <c r="A17" s="6">
        <f t="shared" si="0"/>
        <v>15</v>
      </c>
      <c r="B17" s="11" t="s">
        <v>109</v>
      </c>
      <c r="C17" s="11" t="s">
        <v>108</v>
      </c>
      <c r="D17" s="11" t="s">
        <v>117</v>
      </c>
      <c r="E17" s="17" t="s">
        <v>126</v>
      </c>
      <c r="F17" s="18">
        <v>57338.04</v>
      </c>
      <c r="G17" s="9" t="s">
        <v>26</v>
      </c>
      <c r="H17" s="9" t="s">
        <v>129</v>
      </c>
      <c r="I17" s="6" t="s">
        <v>25</v>
      </c>
      <c r="J17" s="10" t="s">
        <v>24</v>
      </c>
      <c r="K17" s="6"/>
    </row>
    <row r="18" spans="1:11" ht="89.25" x14ac:dyDescent="0.2">
      <c r="A18" s="6">
        <f t="shared" si="0"/>
        <v>16</v>
      </c>
      <c r="B18" s="11" t="s">
        <v>109</v>
      </c>
      <c r="C18" s="11" t="s">
        <v>108</v>
      </c>
      <c r="D18" s="11" t="s">
        <v>118</v>
      </c>
      <c r="E18" s="17" t="s">
        <v>127</v>
      </c>
      <c r="F18" s="18">
        <v>48049.03</v>
      </c>
      <c r="G18" s="9" t="s">
        <v>26</v>
      </c>
      <c r="H18" s="9" t="s">
        <v>129</v>
      </c>
      <c r="I18" s="6" t="s">
        <v>25</v>
      </c>
      <c r="J18" s="10" t="s">
        <v>24</v>
      </c>
      <c r="K18" s="6"/>
    </row>
    <row r="19" spans="1:11" ht="89.25" x14ac:dyDescent="0.2">
      <c r="A19" s="6">
        <f t="shared" si="0"/>
        <v>17</v>
      </c>
      <c r="B19" s="11" t="s">
        <v>130</v>
      </c>
      <c r="C19" s="11" t="s">
        <v>131</v>
      </c>
      <c r="D19" s="11" t="s">
        <v>132</v>
      </c>
      <c r="E19" s="17">
        <v>90013700449</v>
      </c>
      <c r="F19" s="18">
        <v>1500</v>
      </c>
      <c r="G19" s="9" t="s">
        <v>133</v>
      </c>
      <c r="H19" s="9" t="s">
        <v>134</v>
      </c>
      <c r="I19" s="9"/>
      <c r="J19" s="6"/>
      <c r="K19" s="6"/>
    </row>
    <row r="20" spans="1:11" ht="89.25" x14ac:dyDescent="0.2">
      <c r="B20" s="35" t="s">
        <v>244</v>
      </c>
      <c r="C20" s="11" t="s">
        <v>245</v>
      </c>
      <c r="D20" s="32" t="s">
        <v>246</v>
      </c>
      <c r="E20" s="32" t="s">
        <v>154</v>
      </c>
      <c r="F20" s="43">
        <v>29089.360000000001</v>
      </c>
      <c r="G20" s="34" t="s">
        <v>247</v>
      </c>
      <c r="H20" s="35" t="s">
        <v>156</v>
      </c>
      <c r="I20" s="35" t="s">
        <v>208</v>
      </c>
      <c r="J20" s="29"/>
      <c r="K20" s="29"/>
    </row>
    <row r="21" spans="1:11" ht="12.75" customHeight="1" x14ac:dyDescent="0.2">
      <c r="A21" s="84"/>
      <c r="B21" s="78" t="s">
        <v>248</v>
      </c>
      <c r="C21" s="74" t="s">
        <v>249</v>
      </c>
      <c r="D21" s="32" t="s">
        <v>250</v>
      </c>
      <c r="E21" s="32" t="s">
        <v>251</v>
      </c>
      <c r="F21" s="43">
        <v>7502.49</v>
      </c>
      <c r="G21" s="85" t="s">
        <v>207</v>
      </c>
      <c r="H21" s="78" t="s">
        <v>156</v>
      </c>
      <c r="I21" s="78" t="s">
        <v>208</v>
      </c>
      <c r="J21" s="29"/>
      <c r="K21" s="29"/>
    </row>
    <row r="22" spans="1:11" ht="38.25" x14ac:dyDescent="0.2">
      <c r="A22" s="84"/>
      <c r="B22" s="79"/>
      <c r="C22" s="75"/>
      <c r="D22" s="35" t="s">
        <v>252</v>
      </c>
      <c r="E22" s="32" t="s">
        <v>253</v>
      </c>
      <c r="F22" s="43">
        <v>2362.1</v>
      </c>
      <c r="G22" s="86"/>
      <c r="H22" s="79"/>
      <c r="I22" s="79"/>
      <c r="J22" s="29"/>
      <c r="K22" s="29"/>
    </row>
    <row r="23" spans="1:11" x14ac:dyDescent="0.2">
      <c r="A23" s="84"/>
      <c r="B23" s="79"/>
      <c r="C23" s="75"/>
      <c r="D23" s="32" t="s">
        <v>254</v>
      </c>
      <c r="E23" s="32" t="s">
        <v>255</v>
      </c>
      <c r="F23" s="43">
        <v>6210.75</v>
      </c>
      <c r="G23" s="86"/>
      <c r="H23" s="79"/>
      <c r="I23" s="79"/>
      <c r="J23" s="29"/>
      <c r="K23" s="29"/>
    </row>
    <row r="24" spans="1:11" x14ac:dyDescent="0.2">
      <c r="A24" s="84"/>
      <c r="B24" s="79"/>
      <c r="C24" s="75"/>
      <c r="D24" s="32" t="s">
        <v>256</v>
      </c>
      <c r="E24" s="32" t="s">
        <v>257</v>
      </c>
      <c r="F24" s="43">
        <v>4247.1000000000004</v>
      </c>
      <c r="G24" s="86"/>
      <c r="H24" s="79"/>
      <c r="I24" s="79"/>
      <c r="J24" s="29"/>
      <c r="K24" s="29"/>
    </row>
    <row r="25" spans="1:11" x14ac:dyDescent="0.2">
      <c r="A25" s="84"/>
      <c r="B25" s="80"/>
      <c r="C25" s="76"/>
      <c r="D25" s="32" t="s">
        <v>258</v>
      </c>
      <c r="E25" s="32" t="s">
        <v>259</v>
      </c>
      <c r="F25" s="43">
        <v>1800</v>
      </c>
      <c r="G25" s="87"/>
      <c r="H25" s="80"/>
      <c r="I25" s="80"/>
      <c r="J25" s="29"/>
      <c r="K25" s="29"/>
    </row>
    <row r="26" spans="1:11" ht="89.25" x14ac:dyDescent="0.2">
      <c r="B26" s="35" t="s">
        <v>204</v>
      </c>
      <c r="C26" s="11" t="s">
        <v>205</v>
      </c>
      <c r="D26" s="32" t="s">
        <v>260</v>
      </c>
      <c r="E26" s="32" t="s">
        <v>154</v>
      </c>
      <c r="F26" s="43">
        <v>3420</v>
      </c>
      <c r="G26" s="37" t="s">
        <v>207</v>
      </c>
      <c r="H26" s="36" t="s">
        <v>156</v>
      </c>
      <c r="I26" s="35" t="s">
        <v>208</v>
      </c>
      <c r="J26" s="29"/>
      <c r="K26" s="29"/>
    </row>
    <row r="27" spans="1:11" ht="89.25" x14ac:dyDescent="0.2">
      <c r="B27" s="35" t="s">
        <v>261</v>
      </c>
      <c r="C27" s="11" t="s">
        <v>262</v>
      </c>
      <c r="D27" s="32" t="s">
        <v>263</v>
      </c>
      <c r="E27" s="32" t="s">
        <v>264</v>
      </c>
      <c r="F27" s="43">
        <v>3000</v>
      </c>
      <c r="G27" s="34" t="s">
        <v>265</v>
      </c>
      <c r="H27" s="36" t="s">
        <v>156</v>
      </c>
      <c r="I27" s="35" t="s">
        <v>208</v>
      </c>
      <c r="J27" s="29"/>
      <c r="K27" s="29"/>
    </row>
    <row r="28" spans="1:11" ht="63.75" x14ac:dyDescent="0.2">
      <c r="B28" s="35" t="s">
        <v>204</v>
      </c>
      <c r="C28" s="11" t="s">
        <v>209</v>
      </c>
      <c r="D28" s="35" t="s">
        <v>210</v>
      </c>
      <c r="E28" s="35" t="s">
        <v>211</v>
      </c>
      <c r="F28" s="43">
        <v>1200</v>
      </c>
      <c r="G28" s="34" t="s">
        <v>212</v>
      </c>
      <c r="H28" s="35" t="s">
        <v>156</v>
      </c>
      <c r="I28" s="35"/>
      <c r="J28" s="29"/>
      <c r="K28" s="29"/>
    </row>
    <row r="29" spans="1:11" ht="63.75" x14ac:dyDescent="0.2">
      <c r="B29" s="35" t="s">
        <v>204</v>
      </c>
      <c r="C29" s="11" t="s">
        <v>209</v>
      </c>
      <c r="D29" s="35" t="s">
        <v>210</v>
      </c>
      <c r="E29" s="35" t="s">
        <v>211</v>
      </c>
      <c r="F29" s="43">
        <v>1200</v>
      </c>
      <c r="G29" s="34" t="s">
        <v>212</v>
      </c>
      <c r="H29" s="35" t="s">
        <v>156</v>
      </c>
      <c r="I29" s="35"/>
      <c r="J29" s="29"/>
      <c r="K29" s="29"/>
    </row>
    <row r="30" spans="1:11" ht="127.5" x14ac:dyDescent="0.2">
      <c r="B30" s="35" t="s">
        <v>230</v>
      </c>
      <c r="C30" s="11" t="s">
        <v>231</v>
      </c>
      <c r="D30" s="32" t="s">
        <v>232</v>
      </c>
      <c r="E30" s="32" t="s">
        <v>154</v>
      </c>
      <c r="F30" s="43">
        <v>43800</v>
      </c>
      <c r="G30" s="34" t="s">
        <v>233</v>
      </c>
      <c r="H30" s="35" t="s">
        <v>156</v>
      </c>
      <c r="I30" s="35" t="s">
        <v>208</v>
      </c>
      <c r="J30" s="29"/>
      <c r="K30" s="29"/>
    </row>
    <row r="31" spans="1:11" ht="102" x14ac:dyDescent="0.2">
      <c r="B31" s="35" t="s">
        <v>266</v>
      </c>
      <c r="C31" s="11" t="s">
        <v>267</v>
      </c>
      <c r="D31" s="32" t="s">
        <v>215</v>
      </c>
      <c r="E31" s="32" t="s">
        <v>154</v>
      </c>
      <c r="F31" s="43">
        <v>1800</v>
      </c>
      <c r="G31" s="34" t="s">
        <v>223</v>
      </c>
      <c r="H31" s="35" t="s">
        <v>156</v>
      </c>
      <c r="I31" s="35" t="s">
        <v>208</v>
      </c>
      <c r="J31" s="29"/>
      <c r="K31" s="29"/>
    </row>
    <row r="32" spans="1:11" ht="127.5" x14ac:dyDescent="0.2">
      <c r="B32" s="35" t="s">
        <v>268</v>
      </c>
      <c r="C32" s="11" t="s">
        <v>269</v>
      </c>
      <c r="D32" s="35" t="s">
        <v>270</v>
      </c>
      <c r="E32" s="32" t="s">
        <v>154</v>
      </c>
      <c r="F32" s="43">
        <f>944455.85+240090+19349.66</f>
        <v>1203895.51</v>
      </c>
      <c r="G32" s="34" t="s">
        <v>233</v>
      </c>
      <c r="H32" s="35" t="s">
        <v>156</v>
      </c>
      <c r="I32" s="35" t="s">
        <v>184</v>
      </c>
      <c r="J32" s="29"/>
      <c r="K32" s="29"/>
    </row>
    <row r="33" spans="1:11" ht="25.5" customHeight="1" x14ac:dyDescent="0.2">
      <c r="A33" s="84"/>
      <c r="B33" s="73" t="s">
        <v>271</v>
      </c>
      <c r="C33" s="74" t="s">
        <v>272</v>
      </c>
      <c r="D33" s="35" t="s">
        <v>273</v>
      </c>
      <c r="E33" s="44" t="s">
        <v>274</v>
      </c>
      <c r="F33" s="43">
        <f>11382.41+5670</f>
        <v>17052.41</v>
      </c>
      <c r="G33" s="77" t="s">
        <v>275</v>
      </c>
      <c r="H33" s="73" t="s">
        <v>156</v>
      </c>
      <c r="I33" s="73" t="s">
        <v>184</v>
      </c>
      <c r="J33" s="29"/>
      <c r="K33" s="29"/>
    </row>
    <row r="34" spans="1:11" ht="25.5" x14ac:dyDescent="0.2">
      <c r="A34" s="84"/>
      <c r="B34" s="73"/>
      <c r="C34" s="75"/>
      <c r="D34" s="35" t="s">
        <v>276</v>
      </c>
      <c r="E34" s="44" t="s">
        <v>277</v>
      </c>
      <c r="F34" s="43">
        <v>1944</v>
      </c>
      <c r="G34" s="77"/>
      <c r="H34" s="73"/>
      <c r="I34" s="73"/>
      <c r="J34" s="29"/>
      <c r="K34" s="29"/>
    </row>
    <row r="35" spans="1:11" ht="25.5" x14ac:dyDescent="0.2">
      <c r="A35" s="84"/>
      <c r="B35" s="73"/>
      <c r="C35" s="75"/>
      <c r="D35" s="35" t="s">
        <v>278</v>
      </c>
      <c r="E35" s="44" t="s">
        <v>279</v>
      </c>
      <c r="F35" s="43">
        <f>9130.19+3564</f>
        <v>12694.19</v>
      </c>
      <c r="G35" s="77"/>
      <c r="H35" s="73"/>
      <c r="I35" s="73"/>
      <c r="J35" s="29"/>
      <c r="K35" s="29"/>
    </row>
    <row r="36" spans="1:11" ht="25.5" x14ac:dyDescent="0.2">
      <c r="A36" s="84"/>
      <c r="B36" s="73"/>
      <c r="C36" s="75"/>
      <c r="D36" s="35" t="s">
        <v>280</v>
      </c>
      <c r="E36" s="44" t="s">
        <v>196</v>
      </c>
      <c r="F36" s="43">
        <f>19693.34+4212</f>
        <v>23905.34</v>
      </c>
      <c r="G36" s="77"/>
      <c r="H36" s="73"/>
      <c r="I36" s="73"/>
      <c r="J36" s="29"/>
      <c r="K36" s="29"/>
    </row>
    <row r="37" spans="1:11" x14ac:dyDescent="0.2">
      <c r="A37" s="84"/>
      <c r="B37" s="73"/>
      <c r="C37" s="75"/>
      <c r="D37" s="35" t="s">
        <v>250</v>
      </c>
      <c r="E37" s="32" t="s">
        <v>251</v>
      </c>
      <c r="F37" s="43">
        <f>366550.23</f>
        <v>366550.23</v>
      </c>
      <c r="G37" s="77"/>
      <c r="H37" s="73"/>
      <c r="I37" s="73"/>
      <c r="J37" s="29"/>
      <c r="K37" s="29"/>
    </row>
    <row r="38" spans="1:11" ht="25.5" x14ac:dyDescent="0.2">
      <c r="A38" s="84"/>
      <c r="B38" s="73"/>
      <c r="C38" s="75"/>
      <c r="D38" s="35" t="s">
        <v>281</v>
      </c>
      <c r="E38" s="44" t="s">
        <v>282</v>
      </c>
      <c r="F38" s="43">
        <f>1713.28+1296</f>
        <v>3009.2799999999997</v>
      </c>
      <c r="G38" s="77"/>
      <c r="H38" s="73"/>
      <c r="I38" s="73"/>
      <c r="J38" s="29"/>
      <c r="K38" s="29"/>
    </row>
    <row r="39" spans="1:11" ht="25.5" x14ac:dyDescent="0.2">
      <c r="A39" s="84"/>
      <c r="B39" s="73"/>
      <c r="C39" s="75"/>
      <c r="D39" s="35" t="s">
        <v>283</v>
      </c>
      <c r="E39" s="44" t="s">
        <v>284</v>
      </c>
      <c r="F39" s="43">
        <f>5928.28+3888</f>
        <v>9816.2799999999988</v>
      </c>
      <c r="G39" s="77"/>
      <c r="H39" s="73"/>
      <c r="I39" s="73"/>
      <c r="J39" s="29"/>
      <c r="K39" s="29"/>
    </row>
    <row r="40" spans="1:11" ht="25.5" x14ac:dyDescent="0.2">
      <c r="A40" s="84"/>
      <c r="B40" s="73"/>
      <c r="C40" s="75"/>
      <c r="D40" s="35" t="s">
        <v>285</v>
      </c>
      <c r="E40" s="44" t="s">
        <v>286</v>
      </c>
      <c r="F40" s="43">
        <f>1370.9+5508</f>
        <v>6878.9</v>
      </c>
      <c r="G40" s="77"/>
      <c r="H40" s="73"/>
      <c r="I40" s="73"/>
      <c r="J40" s="29"/>
      <c r="K40" s="29"/>
    </row>
    <row r="41" spans="1:11" ht="38.25" x14ac:dyDescent="0.2">
      <c r="A41" s="84"/>
      <c r="B41" s="73"/>
      <c r="C41" s="75"/>
      <c r="D41" s="35" t="s">
        <v>287</v>
      </c>
      <c r="E41" s="44" t="s">
        <v>288</v>
      </c>
      <c r="F41" s="43">
        <f>5122.79+1458</f>
        <v>6580.79</v>
      </c>
      <c r="G41" s="77"/>
      <c r="H41" s="73"/>
      <c r="I41" s="73"/>
      <c r="J41" s="29"/>
      <c r="K41" s="29"/>
    </row>
    <row r="42" spans="1:11" ht="25.5" x14ac:dyDescent="0.2">
      <c r="A42" s="84"/>
      <c r="B42" s="73"/>
      <c r="C42" s="75"/>
      <c r="D42" s="35" t="s">
        <v>289</v>
      </c>
      <c r="E42" s="44" t="s">
        <v>182</v>
      </c>
      <c r="F42" s="43">
        <f>2299.83</f>
        <v>2299.83</v>
      </c>
      <c r="G42" s="77"/>
      <c r="H42" s="73"/>
      <c r="I42" s="73"/>
      <c r="J42" s="29"/>
      <c r="K42" s="29"/>
    </row>
    <row r="43" spans="1:11" ht="38.25" x14ac:dyDescent="0.2">
      <c r="A43" s="84"/>
      <c r="B43" s="73"/>
      <c r="C43" s="75"/>
      <c r="D43" s="35" t="s">
        <v>252</v>
      </c>
      <c r="E43" s="32" t="s">
        <v>253</v>
      </c>
      <c r="F43" s="43">
        <f>2122.34</f>
        <v>2122.34</v>
      </c>
      <c r="G43" s="77"/>
      <c r="H43" s="73"/>
      <c r="I43" s="73"/>
      <c r="J43" s="29"/>
      <c r="K43" s="29"/>
    </row>
    <row r="44" spans="1:11" ht="25.5" x14ac:dyDescent="0.2">
      <c r="A44" s="84"/>
      <c r="B44" s="73"/>
      <c r="C44" s="75"/>
      <c r="D44" s="35" t="s">
        <v>290</v>
      </c>
      <c r="E44" s="32">
        <v>371340449</v>
      </c>
      <c r="F44" s="43">
        <f>5476.05+1944</f>
        <v>7420.05</v>
      </c>
      <c r="G44" s="77"/>
      <c r="H44" s="73"/>
      <c r="I44" s="73"/>
      <c r="J44" s="29"/>
      <c r="K44" s="29"/>
    </row>
    <row r="45" spans="1:11" ht="25.5" x14ac:dyDescent="0.2">
      <c r="A45" s="84"/>
      <c r="B45" s="73"/>
      <c r="C45" s="75"/>
      <c r="D45" s="35" t="s">
        <v>291</v>
      </c>
      <c r="E45" s="44" t="s">
        <v>200</v>
      </c>
      <c r="F45" s="43">
        <f>1540.05+3726</f>
        <v>5266.05</v>
      </c>
      <c r="G45" s="77"/>
      <c r="H45" s="73"/>
      <c r="I45" s="73"/>
      <c r="J45" s="29"/>
      <c r="K45" s="29"/>
    </row>
    <row r="46" spans="1:11" ht="38.25" x14ac:dyDescent="0.2">
      <c r="A46" s="84"/>
      <c r="B46" s="73"/>
      <c r="C46" s="75"/>
      <c r="D46" s="35" t="s">
        <v>292</v>
      </c>
      <c r="E46" s="44" t="s">
        <v>192</v>
      </c>
      <c r="F46" s="43">
        <f>5808.31+7776</f>
        <v>13584.310000000001</v>
      </c>
      <c r="G46" s="77"/>
      <c r="H46" s="73"/>
      <c r="I46" s="73"/>
      <c r="J46" s="29"/>
      <c r="K46" s="29"/>
    </row>
    <row r="47" spans="1:11" ht="38.25" x14ac:dyDescent="0.2">
      <c r="A47" s="84"/>
      <c r="B47" s="73"/>
      <c r="C47" s="75"/>
      <c r="D47" s="35" t="s">
        <v>293</v>
      </c>
      <c r="E47" s="44" t="s">
        <v>294</v>
      </c>
      <c r="F47" s="43">
        <f>4877.94+5832</f>
        <v>10709.939999999999</v>
      </c>
      <c r="G47" s="77"/>
      <c r="H47" s="73"/>
      <c r="I47" s="73"/>
      <c r="J47" s="29"/>
      <c r="K47" s="29"/>
    </row>
    <row r="48" spans="1:11" ht="25.5" x14ac:dyDescent="0.2">
      <c r="A48" s="84"/>
      <c r="B48" s="73"/>
      <c r="C48" s="75"/>
      <c r="D48" s="35" t="s">
        <v>295</v>
      </c>
      <c r="E48" s="32">
        <v>81002030443</v>
      </c>
      <c r="F48" s="43">
        <f>27957.72+9882</f>
        <v>37839.72</v>
      </c>
      <c r="G48" s="77"/>
      <c r="H48" s="73"/>
      <c r="I48" s="73"/>
      <c r="J48" s="29"/>
      <c r="K48" s="29"/>
    </row>
    <row r="49" spans="1:11" ht="25.5" x14ac:dyDescent="0.2">
      <c r="A49" s="84"/>
      <c r="B49" s="73"/>
      <c r="C49" s="75"/>
      <c r="D49" s="35" t="s">
        <v>296</v>
      </c>
      <c r="E49" s="32">
        <v>218260446</v>
      </c>
      <c r="F49" s="43">
        <f>54437.54+35154</f>
        <v>89591.540000000008</v>
      </c>
      <c r="G49" s="77"/>
      <c r="H49" s="73"/>
      <c r="I49" s="73"/>
      <c r="J49" s="29"/>
      <c r="K49" s="29"/>
    </row>
    <row r="50" spans="1:11" ht="25.5" x14ac:dyDescent="0.2">
      <c r="A50" s="84"/>
      <c r="B50" s="73"/>
      <c r="C50" s="75"/>
      <c r="D50" s="35" t="s">
        <v>297</v>
      </c>
      <c r="E50" s="44" t="s">
        <v>161</v>
      </c>
      <c r="F50" s="43">
        <f>2953.78+4536</f>
        <v>7489.7800000000007</v>
      </c>
      <c r="G50" s="77"/>
      <c r="H50" s="73"/>
      <c r="I50" s="73"/>
      <c r="J50" s="29"/>
      <c r="K50" s="29"/>
    </row>
    <row r="51" spans="1:11" ht="25.5" x14ac:dyDescent="0.2">
      <c r="A51" s="84"/>
      <c r="B51" s="73"/>
      <c r="C51" s="75"/>
      <c r="D51" s="35" t="s">
        <v>298</v>
      </c>
      <c r="E51" s="44" t="s">
        <v>299</v>
      </c>
      <c r="F51" s="43">
        <f>486.97+1944</f>
        <v>2430.9700000000003</v>
      </c>
      <c r="G51" s="77"/>
      <c r="H51" s="73"/>
      <c r="I51" s="73"/>
      <c r="J51" s="29"/>
      <c r="K51" s="29"/>
    </row>
    <row r="52" spans="1:11" ht="25.5" x14ac:dyDescent="0.2">
      <c r="A52" s="84"/>
      <c r="B52" s="73"/>
      <c r="C52" s="75"/>
      <c r="D52" s="35" t="s">
        <v>300</v>
      </c>
      <c r="E52" s="44" t="s">
        <v>301</v>
      </c>
      <c r="F52" s="43">
        <f>1227.21+1944</f>
        <v>3171.21</v>
      </c>
      <c r="G52" s="77"/>
      <c r="H52" s="73"/>
      <c r="I52" s="73"/>
      <c r="J52" s="29"/>
      <c r="K52" s="29"/>
    </row>
    <row r="53" spans="1:11" ht="25.5" x14ac:dyDescent="0.2">
      <c r="A53" s="84"/>
      <c r="B53" s="73"/>
      <c r="C53" s="75"/>
      <c r="D53" s="35" t="s">
        <v>302</v>
      </c>
      <c r="E53" s="44" t="s">
        <v>303</v>
      </c>
      <c r="F53" s="43">
        <f>7082.45+9234</f>
        <v>16316.45</v>
      </c>
      <c r="G53" s="77"/>
      <c r="H53" s="73"/>
      <c r="I53" s="73"/>
      <c r="J53" s="29"/>
      <c r="K53" s="29"/>
    </row>
    <row r="54" spans="1:11" ht="38.25" x14ac:dyDescent="0.2">
      <c r="A54" s="84"/>
      <c r="B54" s="73"/>
      <c r="C54" s="75"/>
      <c r="D54" s="35" t="s">
        <v>304</v>
      </c>
      <c r="E54" s="44" t="s">
        <v>305</v>
      </c>
      <c r="F54" s="43">
        <f>2567.88+10692</f>
        <v>13259.880000000001</v>
      </c>
      <c r="G54" s="77"/>
      <c r="H54" s="73"/>
      <c r="I54" s="73"/>
      <c r="J54" s="29"/>
      <c r="K54" s="29"/>
    </row>
    <row r="55" spans="1:11" ht="25.5" x14ac:dyDescent="0.2">
      <c r="A55" s="84"/>
      <c r="B55" s="73"/>
      <c r="C55" s="75"/>
      <c r="D55" s="35" t="s">
        <v>306</v>
      </c>
      <c r="E55" s="44" t="s">
        <v>190</v>
      </c>
      <c r="F55" s="43">
        <f>64536.4+29322</f>
        <v>93858.4</v>
      </c>
      <c r="G55" s="77"/>
      <c r="H55" s="73"/>
      <c r="I55" s="73"/>
      <c r="J55" s="29"/>
      <c r="K55" s="29"/>
    </row>
    <row r="56" spans="1:11" ht="25.5" x14ac:dyDescent="0.2">
      <c r="A56" s="84"/>
      <c r="B56" s="73"/>
      <c r="C56" s="75"/>
      <c r="D56" s="35" t="s">
        <v>307</v>
      </c>
      <c r="E56" s="44" t="s">
        <v>308</v>
      </c>
      <c r="F56" s="43">
        <f>3396.55+1458</f>
        <v>4854.55</v>
      </c>
      <c r="G56" s="77"/>
      <c r="H56" s="73"/>
      <c r="I56" s="73"/>
      <c r="J56" s="29"/>
      <c r="K56" s="29"/>
    </row>
    <row r="57" spans="1:11" ht="25.5" x14ac:dyDescent="0.2">
      <c r="A57" s="84"/>
      <c r="B57" s="73"/>
      <c r="C57" s="75"/>
      <c r="D57" s="35" t="s">
        <v>228</v>
      </c>
      <c r="E57" s="44" t="s">
        <v>198</v>
      </c>
      <c r="F57" s="43">
        <f>7050.24+1944</f>
        <v>8994.24</v>
      </c>
      <c r="G57" s="77"/>
      <c r="H57" s="73"/>
      <c r="I57" s="73"/>
      <c r="J57" s="29"/>
      <c r="K57" s="29"/>
    </row>
    <row r="58" spans="1:11" ht="25.5" x14ac:dyDescent="0.2">
      <c r="A58" s="84"/>
      <c r="B58" s="73"/>
      <c r="C58" s="76"/>
      <c r="D58" s="35" t="s">
        <v>309</v>
      </c>
      <c r="E58" s="29">
        <v>377160445</v>
      </c>
      <c r="F58" s="43">
        <f>8869.23+4860</f>
        <v>13729.23</v>
      </c>
      <c r="G58" s="77"/>
      <c r="H58" s="73"/>
      <c r="I58" s="73"/>
      <c r="J58" s="29"/>
      <c r="K58" s="29"/>
    </row>
    <row r="59" spans="1:11" ht="45" x14ac:dyDescent="0.2">
      <c r="B59" s="35" t="s">
        <v>310</v>
      </c>
      <c r="C59" s="11" t="s">
        <v>311</v>
      </c>
      <c r="D59" s="46" t="s">
        <v>312</v>
      </c>
      <c r="E59" s="45">
        <v>1879270443</v>
      </c>
      <c r="F59" s="47">
        <v>6000</v>
      </c>
      <c r="G59" s="48" t="s">
        <v>313</v>
      </c>
      <c r="H59" s="46" t="s">
        <v>163</v>
      </c>
      <c r="I59" s="46" t="s">
        <v>314</v>
      </c>
      <c r="J59" s="30"/>
      <c r="K59" s="30"/>
    </row>
    <row r="60" spans="1:11" ht="45" x14ac:dyDescent="0.2">
      <c r="B60" s="35" t="s">
        <v>315</v>
      </c>
      <c r="C60" s="11" t="s">
        <v>239</v>
      </c>
      <c r="D60" s="46" t="s">
        <v>316</v>
      </c>
      <c r="E60" s="45">
        <v>372290445</v>
      </c>
      <c r="F60" s="47">
        <v>2085</v>
      </c>
      <c r="G60" s="48" t="s">
        <v>241</v>
      </c>
      <c r="H60" s="46" t="s">
        <v>163</v>
      </c>
      <c r="I60" s="46" t="s">
        <v>242</v>
      </c>
      <c r="J60" s="30"/>
      <c r="K60" s="30"/>
    </row>
    <row r="61" spans="1:11" ht="45" x14ac:dyDescent="0.2">
      <c r="B61" s="35" t="s">
        <v>315</v>
      </c>
      <c r="C61" s="11" t="s">
        <v>239</v>
      </c>
      <c r="D61" s="46" t="s">
        <v>317</v>
      </c>
      <c r="E61" s="45">
        <v>372270447</v>
      </c>
      <c r="F61" s="47">
        <v>5467.73</v>
      </c>
      <c r="G61" s="48" t="s">
        <v>241</v>
      </c>
      <c r="H61" s="46" t="s">
        <v>163</v>
      </c>
      <c r="I61" s="46" t="s">
        <v>242</v>
      </c>
      <c r="J61" s="30"/>
      <c r="K61" s="30"/>
    </row>
    <row r="62" spans="1:11" ht="45" x14ac:dyDescent="0.2">
      <c r="B62" s="35" t="s">
        <v>315</v>
      </c>
      <c r="C62" s="11" t="s">
        <v>239</v>
      </c>
      <c r="D62" s="46" t="s">
        <v>318</v>
      </c>
      <c r="E62" s="45">
        <v>377160445</v>
      </c>
      <c r="F62" s="47">
        <v>1947.27</v>
      </c>
      <c r="G62" s="48" t="s">
        <v>241</v>
      </c>
      <c r="H62" s="46" t="s">
        <v>163</v>
      </c>
      <c r="I62" s="46" t="s">
        <v>242</v>
      </c>
      <c r="J62" s="30"/>
      <c r="K62" s="30"/>
    </row>
    <row r="63" spans="1:11" ht="45" x14ac:dyDescent="0.2">
      <c r="B63" s="35" t="s">
        <v>315</v>
      </c>
      <c r="C63" s="11" t="s">
        <v>239</v>
      </c>
      <c r="D63" s="46" t="s">
        <v>243</v>
      </c>
      <c r="E63" s="45">
        <v>358090447</v>
      </c>
      <c r="F63" s="47">
        <v>3526.64</v>
      </c>
      <c r="G63" s="48" t="s">
        <v>241</v>
      </c>
      <c r="H63" s="46" t="s">
        <v>163</v>
      </c>
      <c r="I63" s="46" t="s">
        <v>242</v>
      </c>
      <c r="J63" s="30"/>
      <c r="K63" s="30"/>
    </row>
    <row r="64" spans="1:11" ht="45" x14ac:dyDescent="0.2">
      <c r="B64" s="35" t="s">
        <v>315</v>
      </c>
      <c r="C64" s="11" t="s">
        <v>239</v>
      </c>
      <c r="D64" s="46" t="s">
        <v>319</v>
      </c>
      <c r="E64" s="45">
        <v>357170448</v>
      </c>
      <c r="F64" s="47">
        <v>500</v>
      </c>
      <c r="G64" s="48" t="s">
        <v>241</v>
      </c>
      <c r="H64" s="46" t="s">
        <v>163</v>
      </c>
      <c r="I64" s="46" t="s">
        <v>242</v>
      </c>
      <c r="J64" s="30"/>
      <c r="K64" s="30"/>
    </row>
    <row r="65" spans="2:11" ht="45" x14ac:dyDescent="0.2">
      <c r="B65" s="35" t="s">
        <v>315</v>
      </c>
      <c r="C65" s="11" t="s">
        <v>239</v>
      </c>
      <c r="D65" s="46" t="s">
        <v>240</v>
      </c>
      <c r="E65" s="45">
        <v>356970442</v>
      </c>
      <c r="F65" s="47">
        <v>2000</v>
      </c>
      <c r="G65" s="48" t="s">
        <v>320</v>
      </c>
      <c r="H65" s="46" t="s">
        <v>163</v>
      </c>
      <c r="I65" s="46" t="s">
        <v>321</v>
      </c>
      <c r="J65" s="30"/>
      <c r="K65" s="30"/>
    </row>
    <row r="66" spans="2:11" ht="45" x14ac:dyDescent="0.2">
      <c r="B66" s="35" t="s">
        <v>315</v>
      </c>
      <c r="C66" s="11" t="s">
        <v>239</v>
      </c>
      <c r="D66" s="46" t="s">
        <v>243</v>
      </c>
      <c r="E66" s="45">
        <v>358090447</v>
      </c>
      <c r="F66" s="47">
        <v>12216.84</v>
      </c>
      <c r="G66" s="48" t="s">
        <v>320</v>
      </c>
      <c r="H66" s="46" t="s">
        <v>163</v>
      </c>
      <c r="I66" s="46" t="s">
        <v>321</v>
      </c>
      <c r="J66" s="30"/>
      <c r="K66" s="30"/>
    </row>
    <row r="67" spans="2:11" ht="45" x14ac:dyDescent="0.2">
      <c r="B67" s="35" t="s">
        <v>315</v>
      </c>
      <c r="C67" s="11" t="s">
        <v>239</v>
      </c>
      <c r="D67" s="46" t="s">
        <v>317</v>
      </c>
      <c r="E67" s="45">
        <v>372270447</v>
      </c>
      <c r="F67" s="47">
        <v>214.8</v>
      </c>
      <c r="G67" s="48" t="s">
        <v>320</v>
      </c>
      <c r="H67" s="46" t="s">
        <v>163</v>
      </c>
      <c r="I67" s="46" t="s">
        <v>321</v>
      </c>
      <c r="J67" s="30"/>
      <c r="K67" s="30"/>
    </row>
    <row r="68" spans="2:11" ht="63.75" x14ac:dyDescent="0.2">
      <c r="B68" s="35" t="s">
        <v>322</v>
      </c>
      <c r="C68" s="11" t="s">
        <v>323</v>
      </c>
      <c r="D68" s="45" t="s">
        <v>324</v>
      </c>
      <c r="E68" s="45"/>
      <c r="F68" s="47">
        <v>103263.45</v>
      </c>
      <c r="G68" s="48" t="s">
        <v>325</v>
      </c>
      <c r="H68" s="46" t="s">
        <v>163</v>
      </c>
      <c r="I68" s="46" t="s">
        <v>326</v>
      </c>
      <c r="J68" s="30"/>
      <c r="K68" s="30"/>
    </row>
    <row r="69" spans="2:11" ht="63.75" x14ac:dyDescent="0.2">
      <c r="B69" s="35" t="s">
        <v>327</v>
      </c>
      <c r="C69" s="11" t="s">
        <v>328</v>
      </c>
      <c r="D69" s="46" t="s">
        <v>317</v>
      </c>
      <c r="E69" s="45">
        <v>372270447</v>
      </c>
      <c r="F69" s="47">
        <v>508</v>
      </c>
      <c r="G69" s="48" t="s">
        <v>325</v>
      </c>
      <c r="H69" s="46" t="s">
        <v>163</v>
      </c>
      <c r="I69" s="46" t="s">
        <v>326</v>
      </c>
      <c r="J69" s="30"/>
      <c r="K69" s="30"/>
    </row>
    <row r="70" spans="2:11" ht="105" x14ac:dyDescent="0.2">
      <c r="B70" s="35" t="s">
        <v>329</v>
      </c>
      <c r="C70" s="11" t="s">
        <v>330</v>
      </c>
      <c r="D70" s="46" t="s">
        <v>331</v>
      </c>
      <c r="E70" s="45">
        <v>2004530446</v>
      </c>
      <c r="F70" s="47">
        <v>6000</v>
      </c>
      <c r="G70" s="48" t="s">
        <v>332</v>
      </c>
      <c r="H70" s="46" t="s">
        <v>163</v>
      </c>
      <c r="I70" s="46" t="s">
        <v>333</v>
      </c>
      <c r="J70" s="30"/>
      <c r="K70" s="30"/>
    </row>
    <row r="71" spans="2:11" ht="51" x14ac:dyDescent="0.2">
      <c r="B71" s="78" t="s">
        <v>334</v>
      </c>
      <c r="C71" s="11" t="s">
        <v>335</v>
      </c>
      <c r="D71" s="35" t="s">
        <v>336</v>
      </c>
      <c r="E71" s="35">
        <v>932630445</v>
      </c>
      <c r="F71" s="50">
        <v>2000</v>
      </c>
      <c r="G71" s="51"/>
      <c r="H71" s="81" t="s">
        <v>163</v>
      </c>
      <c r="I71" s="81" t="s">
        <v>337</v>
      </c>
      <c r="J71" s="30"/>
      <c r="K71" s="30"/>
    </row>
    <row r="72" spans="2:11" ht="38.25" x14ac:dyDescent="0.2">
      <c r="B72" s="79"/>
      <c r="C72" s="11" t="s">
        <v>335</v>
      </c>
      <c r="D72" s="35" t="s">
        <v>338</v>
      </c>
      <c r="E72" s="35">
        <v>393280441</v>
      </c>
      <c r="F72" s="50">
        <v>6900</v>
      </c>
      <c r="G72" s="51"/>
      <c r="H72" s="82"/>
      <c r="I72" s="82"/>
      <c r="J72" s="30"/>
      <c r="K72" s="30"/>
    </row>
    <row r="73" spans="2:11" ht="38.25" x14ac:dyDescent="0.2">
      <c r="B73" s="79"/>
      <c r="C73" s="11" t="s">
        <v>335</v>
      </c>
      <c r="D73" s="55" t="s">
        <v>339</v>
      </c>
      <c r="E73" s="33">
        <v>1173480441</v>
      </c>
      <c r="F73" s="50">
        <v>5900</v>
      </c>
      <c r="G73" s="51"/>
      <c r="H73" s="82"/>
      <c r="I73" s="82"/>
      <c r="J73" s="30"/>
      <c r="K73" s="30"/>
    </row>
    <row r="74" spans="2:11" ht="45" x14ac:dyDescent="0.2">
      <c r="B74" s="79"/>
      <c r="C74" s="11" t="s">
        <v>335</v>
      </c>
      <c r="D74" s="55" t="s">
        <v>340</v>
      </c>
      <c r="E74" s="33">
        <v>1318220447</v>
      </c>
      <c r="F74" s="52">
        <v>4700</v>
      </c>
      <c r="G74" s="53"/>
      <c r="H74" s="82"/>
      <c r="I74" s="82"/>
      <c r="J74" s="30"/>
      <c r="K74" s="30"/>
    </row>
    <row r="75" spans="2:11" ht="63.75" x14ac:dyDescent="0.2">
      <c r="B75" s="79"/>
      <c r="C75" s="11" t="s">
        <v>335</v>
      </c>
      <c r="D75" s="56" t="s">
        <v>341</v>
      </c>
      <c r="E75" s="33">
        <v>1318220447</v>
      </c>
      <c r="F75" s="54">
        <v>2900</v>
      </c>
      <c r="G75" s="51"/>
      <c r="H75" s="82"/>
      <c r="I75" s="82"/>
      <c r="J75" s="30"/>
      <c r="K75" s="30"/>
    </row>
    <row r="76" spans="2:11" ht="38.25" x14ac:dyDescent="0.2">
      <c r="B76" s="79"/>
      <c r="C76" s="11" t="s">
        <v>335</v>
      </c>
      <c r="D76" s="35" t="s">
        <v>342</v>
      </c>
      <c r="E76" s="35">
        <v>1449530441</v>
      </c>
      <c r="F76" s="50">
        <v>4500</v>
      </c>
      <c r="G76" s="51"/>
      <c r="H76" s="82"/>
      <c r="I76" s="82"/>
      <c r="J76" s="30"/>
      <c r="K76" s="30"/>
    </row>
    <row r="77" spans="2:11" ht="51" x14ac:dyDescent="0.2">
      <c r="B77" s="79"/>
      <c r="C77" s="11" t="s">
        <v>335</v>
      </c>
      <c r="D77" s="35" t="s">
        <v>343</v>
      </c>
      <c r="E77" s="35">
        <v>1469340440</v>
      </c>
      <c r="F77" s="50">
        <v>5100</v>
      </c>
      <c r="G77" s="51"/>
      <c r="H77" s="82"/>
      <c r="I77" s="82"/>
      <c r="J77" s="30"/>
      <c r="K77" s="30"/>
    </row>
    <row r="78" spans="2:11" ht="114.75" x14ac:dyDescent="0.2">
      <c r="B78" s="80"/>
      <c r="C78" s="11" t="s">
        <v>335</v>
      </c>
      <c r="D78" s="35" t="s">
        <v>344</v>
      </c>
      <c r="E78" s="35">
        <v>90026910449</v>
      </c>
      <c r="F78" s="52">
        <v>3000</v>
      </c>
      <c r="G78" s="51"/>
      <c r="H78" s="83"/>
      <c r="I78" s="83"/>
      <c r="J78" s="30"/>
      <c r="K78" s="30"/>
    </row>
  </sheetData>
  <mergeCells count="24">
    <mergeCell ref="B71:B78"/>
    <mergeCell ref="H71:H78"/>
    <mergeCell ref="I71:I78"/>
    <mergeCell ref="A33:A58"/>
    <mergeCell ref="A21:A25"/>
    <mergeCell ref="B21:B25"/>
    <mergeCell ref="C21:C25"/>
    <mergeCell ref="G21:G25"/>
    <mergeCell ref="H21:H25"/>
    <mergeCell ref="I21:I25"/>
    <mergeCell ref="B33:B58"/>
    <mergeCell ref="C33:C58"/>
    <mergeCell ref="G33:G58"/>
    <mergeCell ref="H33:H58"/>
    <mergeCell ref="I33:I58"/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trim 2023</vt:lpstr>
      <vt:lpstr>2° trim 2023</vt:lpstr>
      <vt:lpstr>3° trim 2023</vt:lpstr>
      <vt:lpstr>4°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mbeltrami</dc:creator>
  <cp:lastModifiedBy>vissia spaccapaniccia</cp:lastModifiedBy>
  <dcterms:created xsi:type="dcterms:W3CDTF">2021-02-23T08:25:45Z</dcterms:created>
  <dcterms:modified xsi:type="dcterms:W3CDTF">2024-05-31T08:33:21Z</dcterms:modified>
</cp:coreProperties>
</file>